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ka\Documents\ŠKOLA\Rozpočet\"/>
    </mc:Choice>
  </mc:AlternateContent>
  <bookViews>
    <workbookView xWindow="0" yWindow="0" windowWidth="18840" windowHeight="7830"/>
  </bookViews>
  <sheets>
    <sheet name="VÝHLED+2" sheetId="6" r:id="rId1"/>
    <sheet name="Neinvestiční rozpočet" sheetId="1" r:id="rId2"/>
    <sheet name="Investiční rozpočet" sheetId="2" r:id="rId3"/>
    <sheet name="Rozbor hospodaření" sheetId="4" r:id="rId4"/>
  </sheets>
  <calcPr calcId="152511"/>
</workbook>
</file>

<file path=xl/calcChain.xml><?xml version="1.0" encoding="utf-8"?>
<calcChain xmlns="http://schemas.openxmlformats.org/spreadsheetml/2006/main">
  <c r="C15" i="2" l="1"/>
  <c r="C19" i="2"/>
  <c r="C20" i="2" s="1"/>
  <c r="E26" i="4" l="1"/>
  <c r="G27" i="4" l="1"/>
  <c r="G26" i="4"/>
  <c r="F30" i="4"/>
  <c r="F22" i="4"/>
  <c r="F23" i="4"/>
  <c r="F24" i="4"/>
  <c r="F25" i="4"/>
  <c r="F26" i="4"/>
  <c r="F27" i="4"/>
  <c r="F28" i="4"/>
  <c r="F29" i="4"/>
  <c r="F31" i="4"/>
  <c r="F32" i="4"/>
  <c r="F34" i="4"/>
  <c r="F35" i="4"/>
  <c r="F36" i="4"/>
  <c r="F33" i="4"/>
  <c r="F21" i="4"/>
  <c r="E22" i="4"/>
  <c r="E23" i="4"/>
  <c r="E24" i="4"/>
  <c r="E25" i="4"/>
  <c r="E27" i="4"/>
  <c r="E28" i="4"/>
  <c r="E29" i="4"/>
  <c r="E30" i="4"/>
  <c r="E31" i="4"/>
  <c r="E32" i="4"/>
  <c r="E34" i="4"/>
  <c r="E35" i="4"/>
  <c r="E36" i="4"/>
  <c r="E33" i="4"/>
  <c r="E21" i="4"/>
  <c r="F13" i="4"/>
  <c r="F14" i="4"/>
  <c r="F15" i="4"/>
  <c r="F16" i="4"/>
  <c r="F17" i="4"/>
  <c r="F18" i="4"/>
  <c r="F19" i="4"/>
  <c r="G13" i="4"/>
  <c r="G14" i="4"/>
  <c r="G15" i="4"/>
  <c r="F12" i="4"/>
  <c r="G12" i="4"/>
  <c r="E13" i="4"/>
  <c r="E14" i="4"/>
  <c r="E15" i="4"/>
  <c r="E16" i="4"/>
  <c r="E17" i="4"/>
  <c r="E18" i="4"/>
  <c r="E19" i="4"/>
  <c r="E12" i="4"/>
  <c r="G19" i="4"/>
  <c r="G18" i="4"/>
  <c r="G17" i="4"/>
  <c r="G16" i="4"/>
  <c r="G22" i="4"/>
  <c r="G23" i="4"/>
  <c r="G24" i="4"/>
  <c r="G25" i="4"/>
  <c r="G28" i="4"/>
  <c r="G29" i="4"/>
  <c r="G30" i="4"/>
  <c r="G31" i="4"/>
  <c r="G32" i="4"/>
  <c r="G34" i="4"/>
  <c r="G35" i="4"/>
  <c r="G36" i="4"/>
  <c r="G33" i="4"/>
  <c r="G21" i="4"/>
  <c r="T39" i="4"/>
  <c r="P39" i="4"/>
  <c r="S37" i="4"/>
  <c r="R37" i="4"/>
  <c r="Q37" i="4"/>
  <c r="O37" i="4"/>
  <c r="N37" i="4"/>
  <c r="M37" i="4"/>
  <c r="T33" i="4"/>
  <c r="P33" i="4"/>
  <c r="T36" i="4"/>
  <c r="P36" i="4"/>
  <c r="T35" i="4"/>
  <c r="P35" i="4"/>
  <c r="T34" i="4"/>
  <c r="P34" i="4"/>
  <c r="T32" i="4"/>
  <c r="P32" i="4"/>
  <c r="T31" i="4"/>
  <c r="P31" i="4"/>
  <c r="T30" i="4"/>
  <c r="P30" i="4"/>
  <c r="T29" i="4"/>
  <c r="P29" i="4"/>
  <c r="T28" i="4"/>
  <c r="P28" i="4"/>
  <c r="T27" i="4"/>
  <c r="P27" i="4"/>
  <c r="T26" i="4"/>
  <c r="P26" i="4"/>
  <c r="T25" i="4"/>
  <c r="P25" i="4"/>
  <c r="T24" i="4"/>
  <c r="P24" i="4"/>
  <c r="T23" i="4"/>
  <c r="P23" i="4"/>
  <c r="T22" i="4"/>
  <c r="P22" i="4"/>
  <c r="T21" i="4"/>
  <c r="P21" i="4"/>
  <c r="S20" i="4"/>
  <c r="S38" i="4" s="1"/>
  <c r="S40" i="4" s="1"/>
  <c r="R20" i="4"/>
  <c r="R38" i="4" s="1"/>
  <c r="Q20" i="4"/>
  <c r="Q38" i="4" s="1"/>
  <c r="Q40" i="4" s="1"/>
  <c r="O20" i="4"/>
  <c r="O38" i="4" s="1"/>
  <c r="O40" i="4" s="1"/>
  <c r="N20" i="4"/>
  <c r="N38" i="4" s="1"/>
  <c r="M20" i="4"/>
  <c r="M38" i="4" s="1"/>
  <c r="M40" i="4" s="1"/>
  <c r="T19" i="4"/>
  <c r="P19" i="4"/>
  <c r="T18" i="4"/>
  <c r="P18" i="4"/>
  <c r="T17" i="4"/>
  <c r="P17" i="4"/>
  <c r="T16" i="4"/>
  <c r="P16" i="4"/>
  <c r="T15" i="4"/>
  <c r="P15" i="4"/>
  <c r="T14" i="4"/>
  <c r="P14" i="4"/>
  <c r="T13" i="4"/>
  <c r="P13" i="4"/>
  <c r="T12" i="4"/>
  <c r="P12" i="4"/>
  <c r="P37" i="4" l="1"/>
  <c r="T37" i="4"/>
  <c r="N40" i="4"/>
  <c r="P40" i="4" s="1"/>
  <c r="P38" i="4"/>
  <c r="R40" i="4"/>
  <c r="T40" i="4" s="1"/>
  <c r="T38" i="4"/>
  <c r="P20" i="4"/>
  <c r="T20" i="4"/>
  <c r="G20" i="4"/>
  <c r="F20" i="4"/>
  <c r="E20" i="4" l="1"/>
  <c r="F16" i="6"/>
  <c r="F22" i="6"/>
  <c r="E22" i="6"/>
  <c r="E16" i="6"/>
  <c r="D22" i="6"/>
  <c r="C22" i="6"/>
  <c r="D16" i="6"/>
  <c r="C16" i="6"/>
  <c r="AB13" i="4"/>
  <c r="AB14" i="4"/>
  <c r="AB15" i="4"/>
  <c r="AB16" i="4"/>
  <c r="AB17" i="4"/>
  <c r="AB18" i="4"/>
  <c r="AB19" i="4"/>
  <c r="Z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4" i="4"/>
  <c r="AB35" i="4"/>
  <c r="AB36" i="4"/>
  <c r="AB33" i="4"/>
  <c r="Z37" i="4"/>
  <c r="AB39" i="4"/>
  <c r="X13" i="4"/>
  <c r="X14" i="4"/>
  <c r="X15" i="4"/>
  <c r="X16" i="4"/>
  <c r="X17" i="4"/>
  <c r="X18" i="4"/>
  <c r="X19" i="4"/>
  <c r="V20" i="4"/>
  <c r="X21" i="4"/>
  <c r="X22" i="4"/>
  <c r="X23" i="4"/>
  <c r="X24" i="4"/>
  <c r="X25" i="4"/>
  <c r="X26" i="4"/>
  <c r="X27" i="4"/>
  <c r="X28" i="4"/>
  <c r="X29" i="4"/>
  <c r="X30" i="4"/>
  <c r="X31" i="4"/>
  <c r="X32" i="4"/>
  <c r="X34" i="4"/>
  <c r="X35" i="4"/>
  <c r="X36" i="4"/>
  <c r="X33" i="4"/>
  <c r="V37" i="4"/>
  <c r="X39" i="4"/>
  <c r="L13" i="4"/>
  <c r="L14" i="4"/>
  <c r="L15" i="4"/>
  <c r="L16" i="4"/>
  <c r="L17" i="4"/>
  <c r="L18" i="4"/>
  <c r="L19" i="4"/>
  <c r="L21" i="4"/>
  <c r="L22" i="4"/>
  <c r="L23" i="4"/>
  <c r="L24" i="4"/>
  <c r="L25" i="4"/>
  <c r="L26" i="4"/>
  <c r="L27" i="4"/>
  <c r="L28" i="4"/>
  <c r="L29" i="4"/>
  <c r="L30" i="4"/>
  <c r="L31" i="4"/>
  <c r="L32" i="4"/>
  <c r="L34" i="4"/>
  <c r="L35" i="4"/>
  <c r="L36" i="4"/>
  <c r="L33" i="4"/>
  <c r="J37" i="4"/>
  <c r="L39" i="4"/>
  <c r="L12" i="4"/>
  <c r="AB12" i="4"/>
  <c r="X12" i="4"/>
  <c r="H13" i="4"/>
  <c r="H14" i="4"/>
  <c r="H15" i="4"/>
  <c r="H16" i="4"/>
  <c r="H17" i="4"/>
  <c r="H18" i="4"/>
  <c r="H19" i="4"/>
  <c r="H21" i="4"/>
  <c r="H22" i="4"/>
  <c r="H23" i="4"/>
  <c r="H24" i="4"/>
  <c r="H25" i="4"/>
  <c r="H26" i="4"/>
  <c r="H27" i="4"/>
  <c r="H28" i="4"/>
  <c r="H29" i="4"/>
  <c r="H30" i="4"/>
  <c r="H31" i="4"/>
  <c r="H32" i="4"/>
  <c r="H34" i="4"/>
  <c r="H35" i="4"/>
  <c r="H36" i="4"/>
  <c r="H33" i="4"/>
  <c r="F37" i="4"/>
  <c r="H39" i="4"/>
  <c r="H12" i="4"/>
  <c r="G37" i="4"/>
  <c r="G38" i="4" s="1"/>
  <c r="G40" i="4" s="1"/>
  <c r="I37" i="4"/>
  <c r="K37" i="4"/>
  <c r="U37" i="4"/>
  <c r="W37" i="4"/>
  <c r="Y37" i="4"/>
  <c r="AA37" i="4"/>
  <c r="E37" i="4"/>
  <c r="H20" i="4"/>
  <c r="I20" i="4"/>
  <c r="J20" i="4"/>
  <c r="L20" i="4" s="1"/>
  <c r="K20" i="4"/>
  <c r="U20" i="4"/>
  <c r="W20" i="4"/>
  <c r="Y20" i="4"/>
  <c r="AA20" i="4"/>
  <c r="D37" i="1"/>
  <c r="E37" i="1"/>
  <c r="F37" i="1"/>
  <c r="G37" i="1"/>
  <c r="H37" i="1"/>
  <c r="C37" i="1"/>
  <c r="E17" i="1"/>
  <c r="F17" i="1"/>
  <c r="G17" i="1"/>
  <c r="H17" i="1"/>
  <c r="C17" i="1"/>
  <c r="C23" i="6" l="1"/>
  <c r="H37" i="4"/>
  <c r="L37" i="4"/>
  <c r="X20" i="4"/>
  <c r="AB20" i="4"/>
  <c r="X37" i="4"/>
  <c r="AB37" i="4"/>
  <c r="E23" i="6"/>
  <c r="D38" i="1"/>
  <c r="Y38" i="4"/>
  <c r="Y40" i="4" s="1"/>
  <c r="J38" i="4"/>
  <c r="L38" i="4" s="1"/>
  <c r="E38" i="4"/>
  <c r="E40" i="4" s="1"/>
  <c r="AA38" i="4"/>
  <c r="AA40" i="4" s="1"/>
  <c r="Z38" i="4"/>
  <c r="AB38" i="4" s="1"/>
  <c r="K38" i="4"/>
  <c r="K40" i="4" s="1"/>
  <c r="W38" i="4"/>
  <c r="W40" i="4" s="1"/>
  <c r="U38" i="4"/>
  <c r="U40" i="4" s="1"/>
  <c r="V38" i="4"/>
  <c r="F38" i="4"/>
  <c r="F40" i="4" s="1"/>
  <c r="H40" i="4" s="1"/>
  <c r="I38" i="4"/>
  <c r="I40" i="4" s="1"/>
  <c r="C38" i="1"/>
  <c r="D23" i="6"/>
  <c r="F23" i="6"/>
  <c r="J40" i="4" l="1"/>
  <c r="L40" i="4" s="1"/>
  <c r="Z40" i="4"/>
  <c r="AB40" i="4" s="1"/>
  <c r="X38" i="4"/>
  <c r="V40" i="4"/>
  <c r="X40" i="4" s="1"/>
  <c r="H38" i="4"/>
</calcChain>
</file>

<file path=xl/sharedStrings.xml><?xml version="1.0" encoding="utf-8"?>
<sst xmlns="http://schemas.openxmlformats.org/spreadsheetml/2006/main" count="247" uniqueCount="130">
  <si>
    <t>Název příspěvkové organizace:</t>
  </si>
  <si>
    <t>Období:</t>
  </si>
  <si>
    <t>Výnosy a náklady podle účtů účtové osnovy</t>
  </si>
  <si>
    <t>Účtová skupina</t>
  </si>
  <si>
    <t>Hlavní činnost</t>
  </si>
  <si>
    <t>Doplňková činnost</t>
  </si>
  <si>
    <t>60x - Tržby za vlastní výkony a za zboží</t>
  </si>
  <si>
    <t>648 - Čerpání fondů</t>
  </si>
  <si>
    <t>64x - Ostatní výnosy</t>
  </si>
  <si>
    <t>66x - Finanční výnosy</t>
  </si>
  <si>
    <t>672 - Výnosy z transferů</t>
  </si>
  <si>
    <t>CELKEM VÝNOSY</t>
  </si>
  <si>
    <t>50x - Spotřebované nákupy</t>
  </si>
  <si>
    <t>51x - Služby</t>
  </si>
  <si>
    <t>52x - Osobní náklady</t>
  </si>
  <si>
    <t>CELKEM NÁKLADY</t>
  </si>
  <si>
    <t>VÝSLEDEK HOSPODAŘENÍ</t>
  </si>
  <si>
    <t>Příloha č. 2</t>
  </si>
  <si>
    <t>Rok:</t>
  </si>
  <si>
    <t>Výnosy podle účtů účtové osnovy</t>
  </si>
  <si>
    <t>Výnosy podle zdroje financování</t>
  </si>
  <si>
    <t>Komentář</t>
  </si>
  <si>
    <t xml:space="preserve">Výnosy </t>
  </si>
  <si>
    <t>Olomoucký kraj</t>
  </si>
  <si>
    <t>Ostatní zdroje</t>
  </si>
  <si>
    <t>Vlastní činnost</t>
  </si>
  <si>
    <t>602 - výnosy z prodeje služeb</t>
  </si>
  <si>
    <t>x</t>
  </si>
  <si>
    <t>603 - výnosy z pronájmu</t>
  </si>
  <si>
    <t>604 - výnosy z prodaného zboží</t>
  </si>
  <si>
    <t>60x - ostatní výnosy z vlastních výkonů</t>
  </si>
  <si>
    <t>648 - čerpání fondů</t>
  </si>
  <si>
    <t>specifikovat fond, jehož čerpání je plánováno</t>
  </si>
  <si>
    <t>64x - ostatní výnosy z činnosti</t>
  </si>
  <si>
    <t>66x - finanční výnosy</t>
  </si>
  <si>
    <t>672 - výnosy z transferů</t>
  </si>
  <si>
    <t>Náklady podle účtů účtové osnovy</t>
  </si>
  <si>
    <t>Náklady podle zdroje financování</t>
  </si>
  <si>
    <t>Náklady</t>
  </si>
  <si>
    <t>501 - spotřeba materiálu</t>
  </si>
  <si>
    <t>502 - spotřeba energie</t>
  </si>
  <si>
    <t>511 - opravy a udržování</t>
  </si>
  <si>
    <t>512 - cestovné</t>
  </si>
  <si>
    <t>513 - náklady na reprezentaci</t>
  </si>
  <si>
    <t>518 - ostatní služby</t>
  </si>
  <si>
    <t>521 - mzdové náklady</t>
  </si>
  <si>
    <t>524 - zákonné sociální pojištění</t>
  </si>
  <si>
    <t>525 - jiné sociální pojištění</t>
  </si>
  <si>
    <t>527 - zákonné sociální náklady</t>
  </si>
  <si>
    <t>531 - daň silniční</t>
  </si>
  <si>
    <t>551 - odpisy dlouhodobého majetku</t>
  </si>
  <si>
    <t>558 - náklady z drobného majetku</t>
  </si>
  <si>
    <t>V případě potřeby lze doplnit další čísla účtů (vložit řádky)</t>
  </si>
  <si>
    <t>Zelená pole obsahují součtové vzorce - NEVYPLŇOVAT!!!</t>
  </si>
  <si>
    <t>Příloha č. 3</t>
  </si>
  <si>
    <t>Název organizace:</t>
  </si>
  <si>
    <t>STAV FONDU INVESTIC K DATU SESTAVENÍ PLÁNU</t>
  </si>
  <si>
    <t xml:space="preserve">Plánovaný stav fondu investic k 1.1. </t>
  </si>
  <si>
    <t xml:space="preserve">Příděl z rezervního fondu  </t>
  </si>
  <si>
    <t xml:space="preserve">Tvorba z odpisů běžného roku </t>
  </si>
  <si>
    <t>dle odpisového plánu</t>
  </si>
  <si>
    <t xml:space="preserve">Investiční příspěvek z rozpočtu zřizovatele </t>
  </si>
  <si>
    <t xml:space="preserve">Ostatní zdroje </t>
  </si>
  <si>
    <t>Plánované zdroje fondu investic celkem</t>
  </si>
  <si>
    <t>Pořízení dlouhodobého majetku</t>
  </si>
  <si>
    <t>Opravy majetku</t>
  </si>
  <si>
    <t>Ostatní použití</t>
  </si>
  <si>
    <t>spicifikujte o jaké použití se jedná</t>
  </si>
  <si>
    <t>Plánované použití fondu investic celkem</t>
  </si>
  <si>
    <t>Plánovaný stav fondu investic k 31. 12.</t>
  </si>
  <si>
    <t>Zelená pole obsahují součtové vzorce - NEVYPLŇOVAT</t>
  </si>
  <si>
    <t>Příloha č. 4</t>
  </si>
  <si>
    <t>Poř. číslo</t>
  </si>
  <si>
    <t>Ukazatel</t>
  </si>
  <si>
    <t>Měrná jednotka</t>
  </si>
  <si>
    <t>Celkem</t>
  </si>
  <si>
    <t>Vztah k zřizovateli</t>
  </si>
  <si>
    <t>Skutečnost (SK)</t>
  </si>
  <si>
    <t>602 - Vvýnosy z prodeje služeb</t>
  </si>
  <si>
    <t>Kč</t>
  </si>
  <si>
    <t>603 - Výnosy z pronájmu</t>
  </si>
  <si>
    <t>604 - Výnosy z prodaného zboží</t>
  </si>
  <si>
    <t>60x - Ostatní výnosy z vlastních výkonů</t>
  </si>
  <si>
    <t>64x - Ostatní výnosy z činnosti</t>
  </si>
  <si>
    <t>Výnosy celkem</t>
  </si>
  <si>
    <t>501 - Spotřeba materiálu</t>
  </si>
  <si>
    <t>502 - Spotřeba energie</t>
  </si>
  <si>
    <t>504 - Prodané zboží</t>
  </si>
  <si>
    <t>511 - Opravy a udržování</t>
  </si>
  <si>
    <t>512 - Cestovné</t>
  </si>
  <si>
    <t>518 - Ostatní služby</t>
  </si>
  <si>
    <t>521 - Mzdové náklady</t>
  </si>
  <si>
    <t>524 - Zákonné sociální pojištění</t>
  </si>
  <si>
    <t>525 - Jiné sociální pojištění</t>
  </si>
  <si>
    <t>527 - Zákonné sociální náklady</t>
  </si>
  <si>
    <t>531 - Daň silniční</t>
  </si>
  <si>
    <t>53x - Ostatní daně a poplatky</t>
  </si>
  <si>
    <t>551 - Odpisy dlouhodobého majetku</t>
  </si>
  <si>
    <t>556 - Tvorba a zúčtování opravných položek</t>
  </si>
  <si>
    <t>558 - Náklady z drobného majetku</t>
  </si>
  <si>
    <t>55x - Finanční náklady</t>
  </si>
  <si>
    <t>Náklady celkem</t>
  </si>
  <si>
    <t>Výsledek hospodaření před zdaněním</t>
  </si>
  <si>
    <t>59X - Daň z příjmů</t>
  </si>
  <si>
    <t>Výsledek hospodaření po zdanění</t>
  </si>
  <si>
    <t>55x - Odpisy, náklady z DDM, tvorba a použití rezerv a opravných položek</t>
  </si>
  <si>
    <t>53x, 54x - Ostatní náklady</t>
  </si>
  <si>
    <t>STŘEDNĚDOBÝ VÝHLED ROZPOČTU</t>
  </si>
  <si>
    <t>Městys Protivanov</t>
  </si>
  <si>
    <t xml:space="preserve"> INVESTIČNÍ ROZPOČET ORGANIZACE</t>
  </si>
  <si>
    <t>NEINVESTIČNÍ ROZPOČET ORGANIZACE</t>
  </si>
  <si>
    <t>ROZBOR HOSPODAŘENÍ PŘÍSPĚVKOVÉ ORGANIZACE</t>
  </si>
  <si>
    <t>Schválený rozpočet</t>
  </si>
  <si>
    <t>Upravený rozpočet (UR)</t>
  </si>
  <si>
    <t>% SK/UR</t>
  </si>
  <si>
    <t>Pravidla finančního hospodaření příspěvkových organizací zřízených městysem Protivanov</t>
  </si>
  <si>
    <t>Příloha č. 1 Pravidla finančního hospodaření příspěvkových organizací zřízených městysem Protivanov</t>
  </si>
  <si>
    <t>Základní škola Protivanov, příspěvková organizace</t>
  </si>
  <si>
    <t>Stav k 30. 9.</t>
  </si>
  <si>
    <t>503 - spotřeba jiných neskladovatelných dodávek</t>
  </si>
  <si>
    <t>549 - Ostatní náklady z činnosti</t>
  </si>
  <si>
    <t>503 - Spotřeba jiných neskladovatelných dodávek</t>
  </si>
  <si>
    <t>Vztah k ostatním zdrojům financování                     (šablony 33063)</t>
  </si>
  <si>
    <t>Vztah k ostatním zdrojům financování                   (úřad práce 59)</t>
  </si>
  <si>
    <t>Vztah k ostatním zdrojům financování                            (Olomoucký kraj 33353 + 33073)</t>
  </si>
  <si>
    <t>2019, 2020</t>
  </si>
  <si>
    <t>sběr, popl.ŠD</t>
  </si>
  <si>
    <t>obědy zš, mš</t>
  </si>
  <si>
    <t>opravna chodby ve sklepě</t>
  </si>
  <si>
    <t>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</si>
</sst>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5"/>
      <name val="Times New Roman"/>
      <family val="1"/>
      <charset val="238"/>
    </font>
    <font>
      <sz val="6"/>
      <name val="Times New Roman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" fontId="7" fillId="0" borderId="0"/>
    <xf numFmtId="4" fontId="8" fillId="0" borderId="0">
      <alignment vertical="top"/>
    </xf>
    <xf numFmtId="4" fontId="8" fillId="0" borderId="0">
      <alignment vertical="top"/>
    </xf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0" xfId="0" applyFont="1" applyBorder="1"/>
    <xf numFmtId="0" fontId="2" fillId="0" borderId="15" xfId="0" applyFont="1" applyBorder="1"/>
    <xf numFmtId="0" fontId="2" fillId="0" borderId="19" xfId="0" applyFont="1" applyBorder="1"/>
    <xf numFmtId="0" fontId="4" fillId="0" borderId="20" xfId="0" applyFont="1" applyBorder="1"/>
    <xf numFmtId="0" fontId="2" fillId="0" borderId="2" xfId="0" applyFont="1" applyBorder="1"/>
    <xf numFmtId="0" fontId="5" fillId="0" borderId="0" xfId="0" applyFont="1"/>
    <xf numFmtId="0" fontId="2" fillId="0" borderId="0" xfId="0" applyFont="1" applyFill="1"/>
    <xf numFmtId="0" fontId="1" fillId="0" borderId="0" xfId="0" applyFont="1" applyFill="1"/>
    <xf numFmtId="0" fontId="4" fillId="2" borderId="20" xfId="0" applyFont="1" applyFill="1" applyBorder="1"/>
    <xf numFmtId="0" fontId="2" fillId="0" borderId="2" xfId="0" applyFont="1" applyFill="1" applyBorder="1"/>
    <xf numFmtId="0" fontId="2" fillId="0" borderId="39" xfId="0" applyFont="1" applyBorder="1"/>
    <xf numFmtId="0" fontId="4" fillId="0" borderId="21" xfId="0" applyFont="1" applyBorder="1" applyAlignment="1">
      <alignment horizontal="center" wrapText="1"/>
    </xf>
    <xf numFmtId="0" fontId="4" fillId="3" borderId="20" xfId="0" applyFont="1" applyFill="1" applyBorder="1"/>
    <xf numFmtId="0" fontId="4" fillId="0" borderId="21" xfId="0" applyFont="1" applyBorder="1"/>
    <xf numFmtId="0" fontId="4" fillId="0" borderId="22" xfId="0" applyFont="1" applyBorder="1"/>
    <xf numFmtId="0" fontId="2" fillId="0" borderId="15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9" xfId="0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/>
    <xf numFmtId="0" fontId="4" fillId="3" borderId="2" xfId="0" applyFont="1" applyFill="1" applyBorder="1" applyAlignment="1">
      <alignment wrapText="1"/>
    </xf>
    <xf numFmtId="0" fontId="6" fillId="3" borderId="40" xfId="0" applyFont="1" applyFill="1" applyBorder="1" applyAlignment="1">
      <alignment horizontal="center"/>
    </xf>
    <xf numFmtId="0" fontId="2" fillId="2" borderId="40" xfId="0" applyFont="1" applyFill="1" applyBorder="1"/>
    <xf numFmtId="0" fontId="2" fillId="0" borderId="44" xfId="0" applyFont="1" applyBorder="1"/>
    <xf numFmtId="0" fontId="2" fillId="0" borderId="42" xfId="0" applyFont="1" applyBorder="1"/>
    <xf numFmtId="0" fontId="2" fillId="0" borderId="45" xfId="0" applyFont="1" applyBorder="1"/>
    <xf numFmtId="0" fontId="4" fillId="3" borderId="40" xfId="0" applyFont="1" applyFill="1" applyBorder="1"/>
    <xf numFmtId="3" fontId="9" fillId="0" borderId="13" xfId="1" applyFont="1" applyBorder="1" applyAlignment="1">
      <alignment horizontal="center"/>
    </xf>
    <xf numFmtId="3" fontId="9" fillId="2" borderId="13" xfId="1" applyFont="1" applyFill="1" applyBorder="1" applyAlignment="1">
      <alignment horizontal="center"/>
    </xf>
    <xf numFmtId="3" fontId="9" fillId="0" borderId="13" xfId="1" applyFont="1" applyFill="1" applyBorder="1" applyAlignment="1">
      <alignment horizontal="center"/>
    </xf>
    <xf numFmtId="49" fontId="9" fillId="2" borderId="14" xfId="1" applyNumberFormat="1" applyFont="1" applyFill="1" applyBorder="1" applyAlignment="1">
      <alignment horizontal="center"/>
    </xf>
    <xf numFmtId="3" fontId="9" fillId="0" borderId="16" xfId="1" applyFont="1" applyBorder="1" applyAlignment="1">
      <alignment horizontal="center"/>
    </xf>
    <xf numFmtId="3" fontId="9" fillId="0" borderId="56" xfId="1" applyFont="1" applyFill="1" applyBorder="1" applyAlignment="1">
      <alignment horizontal="left"/>
    </xf>
    <xf numFmtId="3" fontId="9" fillId="0" borderId="57" xfId="1" applyFont="1" applyFill="1" applyBorder="1" applyAlignment="1">
      <alignment horizontal="left"/>
    </xf>
    <xf numFmtId="49" fontId="9" fillId="2" borderId="18" xfId="1" applyNumberFormat="1" applyFont="1" applyFill="1" applyBorder="1" applyAlignment="1">
      <alignment horizontal="center"/>
    </xf>
    <xf numFmtId="3" fontId="9" fillId="0" borderId="37" xfId="1" applyFont="1" applyBorder="1" applyAlignment="1">
      <alignment horizontal="center"/>
    </xf>
    <xf numFmtId="3" fontId="9" fillId="2" borderId="20" xfId="1" applyFont="1" applyFill="1" applyBorder="1" applyAlignment="1">
      <alignment horizontal="center"/>
    </xf>
    <xf numFmtId="3" fontId="9" fillId="2" borderId="58" xfId="1" applyFont="1" applyFill="1" applyBorder="1" applyAlignment="1">
      <alignment horizontal="left"/>
    </xf>
    <xf numFmtId="3" fontId="9" fillId="2" borderId="30" xfId="1" applyFont="1" applyFill="1" applyBorder="1" applyAlignment="1">
      <alignment horizontal="left"/>
    </xf>
    <xf numFmtId="49" fontId="9" fillId="2" borderId="22" xfId="1" applyNumberFormat="1" applyFont="1" applyFill="1" applyBorder="1" applyAlignment="1">
      <alignment horizontal="center"/>
    </xf>
    <xf numFmtId="49" fontId="9" fillId="2" borderId="27" xfId="1" applyNumberFormat="1" applyFont="1" applyFill="1" applyBorder="1" applyAlignment="1">
      <alignment horizontal="center"/>
    </xf>
    <xf numFmtId="49" fontId="10" fillId="2" borderId="8" xfId="1" applyNumberFormat="1" applyFont="1" applyFill="1" applyBorder="1" applyAlignment="1">
      <alignment horizontal="center" wrapText="1"/>
    </xf>
    <xf numFmtId="49" fontId="10" fillId="2" borderId="64" xfId="1" applyNumberFormat="1" applyFont="1" applyFill="1" applyBorder="1" applyAlignment="1">
      <alignment horizontal="center" wrapText="1"/>
    </xf>
    <xf numFmtId="4" fontId="11" fillId="0" borderId="11" xfId="1" applyNumberFormat="1" applyFont="1" applyBorder="1" applyAlignment="1">
      <alignment horizontal="right"/>
    </xf>
    <xf numFmtId="4" fontId="11" fillId="0" borderId="1" xfId="1" applyNumberFormat="1" applyFont="1" applyBorder="1" applyAlignment="1">
      <alignment horizontal="right"/>
    </xf>
    <xf numFmtId="4" fontId="10" fillId="2" borderId="12" xfId="1" applyNumberFormat="1" applyFont="1" applyFill="1" applyBorder="1" applyAlignment="1">
      <alignment horizontal="right"/>
    </xf>
    <xf numFmtId="4" fontId="11" fillId="2" borderId="38" xfId="1" applyNumberFormat="1" applyFont="1" applyFill="1" applyBorder="1"/>
    <xf numFmtId="4" fontId="11" fillId="0" borderId="29" xfId="1" applyNumberFormat="1" applyFont="1" applyBorder="1" applyAlignment="1">
      <alignment horizontal="right"/>
    </xf>
    <xf numFmtId="4" fontId="11" fillId="0" borderId="17" xfId="1" applyNumberFormat="1" applyFont="1" applyBorder="1" applyAlignment="1">
      <alignment horizontal="right"/>
    </xf>
    <xf numFmtId="4" fontId="9" fillId="2" borderId="30" xfId="1" applyNumberFormat="1" applyFont="1" applyFill="1" applyBorder="1"/>
    <xf numFmtId="4" fontId="11" fillId="2" borderId="22" xfId="1" applyNumberFormat="1" applyFont="1" applyFill="1" applyBorder="1"/>
    <xf numFmtId="49" fontId="10" fillId="2" borderId="63" xfId="1" applyNumberFormat="1" applyFont="1" applyFill="1" applyBorder="1" applyAlignment="1">
      <alignment horizontal="center" wrapText="1"/>
    </xf>
    <xf numFmtId="49" fontId="10" fillId="4" borderId="8" xfId="1" applyNumberFormat="1" applyFont="1" applyFill="1" applyBorder="1" applyAlignment="1">
      <alignment horizontal="center" wrapText="1"/>
    </xf>
    <xf numFmtId="49" fontId="10" fillId="4" borderId="9" xfId="1" applyNumberFormat="1" applyFont="1" applyFill="1" applyBorder="1" applyAlignment="1">
      <alignment horizontal="center" wrapText="1"/>
    </xf>
    <xf numFmtId="4" fontId="9" fillId="0" borderId="11" xfId="1" applyNumberFormat="1" applyFont="1" applyBorder="1"/>
    <xf numFmtId="4" fontId="10" fillId="0" borderId="3" xfId="1" applyNumberFormat="1" applyFont="1" applyBorder="1"/>
    <xf numFmtId="4" fontId="12" fillId="0" borderId="11" xfId="1" applyNumberFormat="1" applyFont="1" applyBorder="1"/>
    <xf numFmtId="4" fontId="11" fillId="0" borderId="3" xfId="1" applyNumberFormat="1" applyFont="1" applyBorder="1"/>
    <xf numFmtId="4" fontId="12" fillId="0" borderId="37" xfId="1" applyNumberFormat="1" applyFont="1" applyBorder="1"/>
    <xf numFmtId="4" fontId="9" fillId="0" borderId="12" xfId="1" applyNumberFormat="1" applyFont="1" applyBorder="1"/>
    <xf numFmtId="4" fontId="12" fillId="0" borderId="12" xfId="1" applyNumberFormat="1" applyFont="1" applyBorder="1"/>
    <xf numFmtId="4" fontId="11" fillId="0" borderId="1" xfId="1" applyNumberFormat="1" applyFont="1" applyBorder="1"/>
    <xf numFmtId="4" fontId="12" fillId="0" borderId="13" xfId="1" applyNumberFormat="1" applyFont="1" applyBorder="1"/>
    <xf numFmtId="4" fontId="13" fillId="0" borderId="12" xfId="1" applyNumberFormat="1" applyFont="1" applyBorder="1" applyAlignment="1">
      <alignment horizontal="right"/>
    </xf>
    <xf numFmtId="4" fontId="14" fillId="0" borderId="12" xfId="1" applyNumberFormat="1" applyFont="1" applyBorder="1" applyAlignment="1">
      <alignment horizontal="right"/>
    </xf>
    <xf numFmtId="4" fontId="14" fillId="0" borderId="13" xfId="1" applyNumberFormat="1" applyFont="1" applyBorder="1" applyAlignment="1">
      <alignment horizontal="right"/>
    </xf>
    <xf numFmtId="4" fontId="9" fillId="0" borderId="12" xfId="1" applyNumberFormat="1" applyFont="1" applyBorder="1" applyAlignment="1">
      <alignment horizontal="right"/>
    </xf>
    <xf numFmtId="4" fontId="10" fillId="0" borderId="1" xfId="1" applyNumberFormat="1" applyFont="1" applyFill="1" applyBorder="1"/>
    <xf numFmtId="4" fontId="12" fillId="0" borderId="12" xfId="1" applyNumberFormat="1" applyFont="1" applyBorder="1" applyAlignment="1">
      <alignment horizontal="right"/>
    </xf>
    <xf numFmtId="4" fontId="11" fillId="0" borderId="1" xfId="1" applyNumberFormat="1" applyFont="1" applyFill="1" applyBorder="1"/>
    <xf numFmtId="4" fontId="12" fillId="0" borderId="13" xfId="1" applyNumberFormat="1" applyFont="1" applyBorder="1" applyAlignment="1">
      <alignment horizontal="right"/>
    </xf>
    <xf numFmtId="4" fontId="9" fillId="0" borderId="12" xfId="1" applyNumberFormat="1" applyFont="1" applyBorder="1" applyAlignment="1"/>
    <xf numFmtId="4" fontId="12" fillId="0" borderId="12" xfId="1" applyNumberFormat="1" applyFont="1" applyBorder="1" applyAlignment="1"/>
    <xf numFmtId="4" fontId="12" fillId="0" borderId="13" xfId="1" applyNumberFormat="1" applyFont="1" applyBorder="1" applyAlignment="1"/>
    <xf numFmtId="4" fontId="11" fillId="0" borderId="1" xfId="1" applyNumberFormat="1" applyFont="1" applyFill="1" applyBorder="1" applyAlignment="1">
      <alignment horizontal="right"/>
    </xf>
    <xf numFmtId="4" fontId="11" fillId="0" borderId="1" xfId="2" applyNumberFormat="1" applyFont="1" applyBorder="1" applyAlignment="1">
      <alignment horizontal="right" vertical="top"/>
    </xf>
    <xf numFmtId="4" fontId="11" fillId="2" borderId="14" xfId="1" applyNumberFormat="1" applyFont="1" applyFill="1" applyBorder="1"/>
    <xf numFmtId="4" fontId="9" fillId="0" borderId="29" xfId="1" applyNumberFormat="1" applyFont="1" applyFill="1" applyBorder="1"/>
    <xf numFmtId="4" fontId="10" fillId="0" borderId="17" xfId="2" applyNumberFormat="1" applyFont="1" applyBorder="1">
      <alignment vertical="top"/>
    </xf>
    <xf numFmtId="4" fontId="12" fillId="0" borderId="29" xfId="1" applyNumberFormat="1" applyFont="1" applyFill="1" applyBorder="1"/>
    <xf numFmtId="4" fontId="11" fillId="0" borderId="17" xfId="2" applyNumberFormat="1" applyFont="1" applyBorder="1">
      <alignment vertical="top"/>
    </xf>
    <xf numFmtId="49" fontId="10" fillId="4" borderId="63" xfId="1" applyNumberFormat="1" applyFont="1" applyFill="1" applyBorder="1" applyAlignment="1">
      <alignment horizontal="center" wrapText="1"/>
    </xf>
    <xf numFmtId="4" fontId="11" fillId="2" borderId="6" xfId="1" applyNumberFormat="1" applyFont="1" applyFill="1" applyBorder="1"/>
    <xf numFmtId="4" fontId="11" fillId="2" borderId="18" xfId="1" applyNumberFormat="1" applyFont="1" applyFill="1" applyBorder="1"/>
    <xf numFmtId="4" fontId="11" fillId="2" borderId="27" xfId="1" applyNumberFormat="1" applyFont="1" applyFill="1" applyBorder="1"/>
    <xf numFmtId="4" fontId="11" fillId="2" borderId="62" xfId="1" applyNumberFormat="1" applyFont="1" applyFill="1" applyBorder="1"/>
    <xf numFmtId="4" fontId="11" fillId="2" borderId="55" xfId="1" applyNumberFormat="1" applyFont="1" applyFill="1" applyBorder="1"/>
    <xf numFmtId="0" fontId="4" fillId="0" borderId="0" xfId="0" applyFont="1"/>
    <xf numFmtId="4" fontId="12" fillId="2" borderId="12" xfId="1" applyNumberFormat="1" applyFont="1" applyFill="1" applyBorder="1"/>
    <xf numFmtId="0" fontId="4" fillId="0" borderId="67" xfId="0" applyFont="1" applyBorder="1"/>
    <xf numFmtId="0" fontId="2" fillId="0" borderId="67" xfId="0" applyFont="1" applyBorder="1"/>
    <xf numFmtId="0" fontId="4" fillId="2" borderId="67" xfId="0" applyFont="1" applyFill="1" applyBorder="1"/>
    <xf numFmtId="0" fontId="2" fillId="0" borderId="67" xfId="0" applyFont="1" applyFill="1" applyBorder="1"/>
    <xf numFmtId="0" fontId="2" fillId="0" borderId="67" xfId="0" applyFont="1" applyFill="1" applyBorder="1" applyAlignment="1">
      <alignment wrapText="1"/>
    </xf>
    <xf numFmtId="0" fontId="6" fillId="0" borderId="68" xfId="0" applyFont="1" applyBorder="1" applyAlignment="1">
      <alignment horizontal="center"/>
    </xf>
    <xf numFmtId="0" fontId="4" fillId="2" borderId="69" xfId="0" applyFont="1" applyFill="1" applyBorder="1"/>
    <xf numFmtId="0" fontId="4" fillId="2" borderId="66" xfId="0" applyFont="1" applyFill="1" applyBorder="1"/>
    <xf numFmtId="4" fontId="15" fillId="0" borderId="0" xfId="0" applyNumberFormat="1" applyFont="1"/>
    <xf numFmtId="49" fontId="10" fillId="2" borderId="9" xfId="1" applyNumberFormat="1" applyFont="1" applyFill="1" applyBorder="1" applyAlignment="1">
      <alignment horizontal="center" wrapText="1"/>
    </xf>
    <xf numFmtId="4" fontId="10" fillId="2" borderId="13" xfId="1" applyNumberFormat="1" applyFont="1" applyFill="1" applyBorder="1" applyAlignment="1">
      <alignment horizontal="right"/>
    </xf>
    <xf numFmtId="4" fontId="12" fillId="2" borderId="13" xfId="1" applyNumberFormat="1" applyFont="1" applyFill="1" applyBorder="1"/>
    <xf numFmtId="4" fontId="12" fillId="0" borderId="7" xfId="1" applyNumberFormat="1" applyFont="1" applyFill="1" applyBorder="1"/>
    <xf numFmtId="4" fontId="11" fillId="0" borderId="8" xfId="2" applyNumberFormat="1" applyFont="1" applyBorder="1">
      <alignment vertical="top"/>
    </xf>
    <xf numFmtId="4" fontId="6" fillId="3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3" borderId="2" xfId="0" applyNumberFormat="1" applyFont="1" applyFill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2" fillId="0" borderId="0" xfId="0" applyNumberFormat="1" applyFont="1" applyFill="1"/>
    <xf numFmtId="4" fontId="0" fillId="0" borderId="0" xfId="0" applyNumberFormat="1"/>
    <xf numFmtId="4" fontId="1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Alignment="1">
      <alignment horizontal="left"/>
    </xf>
    <xf numFmtId="4" fontId="4" fillId="0" borderId="13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center" wrapText="1"/>
    </xf>
    <xf numFmtId="4" fontId="2" fillId="0" borderId="13" xfId="0" applyNumberFormat="1" applyFont="1" applyBorder="1"/>
    <xf numFmtId="4" fontId="2" fillId="0" borderId="14" xfId="0" applyNumberFormat="1" applyFont="1" applyBorder="1"/>
    <xf numFmtId="4" fontId="2" fillId="0" borderId="13" xfId="0" applyNumberFormat="1" applyFont="1" applyFill="1" applyBorder="1"/>
    <xf numFmtId="4" fontId="2" fillId="0" borderId="14" xfId="0" applyNumberFormat="1" applyFont="1" applyFill="1" applyBorder="1"/>
    <xf numFmtId="4" fontId="4" fillId="2" borderId="13" xfId="0" applyNumberFormat="1" applyFont="1" applyFill="1" applyBorder="1"/>
    <xf numFmtId="4" fontId="4" fillId="2" borderId="14" xfId="0" applyNumberFormat="1" applyFont="1" applyFill="1" applyBorder="1"/>
    <xf numFmtId="4" fontId="4" fillId="2" borderId="16" xfId="0" applyNumberFormat="1" applyFont="1" applyFill="1" applyBorder="1"/>
    <xf numFmtId="4" fontId="4" fillId="2" borderId="18" xfId="0" applyNumberFormat="1" applyFont="1" applyFill="1" applyBorder="1"/>
    <xf numFmtId="4" fontId="4" fillId="2" borderId="20" xfId="0" applyNumberFormat="1" applyFont="1" applyFill="1" applyBorder="1"/>
    <xf numFmtId="4" fontId="4" fillId="2" borderId="22" xfId="0" applyNumberFormat="1" applyFont="1" applyFill="1" applyBorder="1"/>
    <xf numFmtId="3" fontId="2" fillId="0" borderId="37" xfId="0" applyNumberFormat="1" applyFont="1" applyBorder="1"/>
    <xf numFmtId="3" fontId="2" fillId="0" borderId="3" xfId="0" applyNumberFormat="1" applyFont="1" applyBorder="1"/>
    <xf numFmtId="3" fontId="2" fillId="0" borderId="38" xfId="0" applyNumberFormat="1" applyFont="1" applyBorder="1"/>
    <xf numFmtId="3" fontId="2" fillId="0" borderId="3" xfId="0" applyNumberFormat="1" applyFont="1" applyBorder="1" applyAlignment="1">
      <alignment horizontal="center"/>
    </xf>
    <xf numFmtId="3" fontId="2" fillId="0" borderId="27" xfId="0" applyNumberFormat="1" applyFont="1" applyBorder="1"/>
    <xf numFmtId="3" fontId="2" fillId="0" borderId="13" xfId="0" applyNumberFormat="1" applyFont="1" applyBorder="1"/>
    <xf numFmtId="3" fontId="2" fillId="0" borderId="1" xfId="0" applyNumberFormat="1" applyFont="1" applyBorder="1"/>
    <xf numFmtId="3" fontId="2" fillId="0" borderId="32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4" xfId="0" applyNumberFormat="1" applyFont="1" applyBorder="1"/>
    <xf numFmtId="3" fontId="2" fillId="0" borderId="16" xfId="0" applyNumberFormat="1" applyFont="1" applyBorder="1"/>
    <xf numFmtId="3" fontId="2" fillId="0" borderId="17" xfId="0" applyNumberFormat="1" applyFont="1" applyFill="1" applyBorder="1"/>
    <xf numFmtId="3" fontId="2" fillId="3" borderId="16" xfId="0" applyNumberFormat="1" applyFont="1" applyFill="1" applyBorder="1"/>
    <xf numFmtId="3" fontId="2" fillId="0" borderId="17" xfId="0" applyNumberFormat="1" applyFont="1" applyBorder="1"/>
    <xf numFmtId="3" fontId="2" fillId="0" borderId="18" xfId="0" applyNumberFormat="1" applyFont="1" applyBorder="1"/>
    <xf numFmtId="3" fontId="4" fillId="2" borderId="20" xfId="0" applyNumberFormat="1" applyFont="1" applyFill="1" applyBorder="1"/>
    <xf numFmtId="3" fontId="4" fillId="2" borderId="21" xfId="0" applyNumberFormat="1" applyFont="1" applyFill="1" applyBorder="1"/>
    <xf numFmtId="3" fontId="2" fillId="0" borderId="0" xfId="0" applyNumberFormat="1" applyFont="1"/>
    <xf numFmtId="3" fontId="4" fillId="0" borderId="7" xfId="0" applyNumberFormat="1" applyFont="1" applyBorder="1"/>
    <xf numFmtId="3" fontId="4" fillId="0" borderId="8" xfId="0" applyNumberFormat="1" applyFont="1" applyBorder="1" applyAlignment="1">
      <alignment horizontal="center" wrapText="1"/>
    </xf>
    <xf numFmtId="3" fontId="4" fillId="3" borderId="20" xfId="0" applyNumberFormat="1" applyFont="1" applyFill="1" applyBorder="1"/>
    <xf numFmtId="3" fontId="4" fillId="0" borderId="8" xfId="0" applyNumberFormat="1" applyFont="1" applyBorder="1"/>
    <xf numFmtId="3" fontId="4" fillId="0" borderId="9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3" fontId="2" fillId="0" borderId="26" xfId="0" applyNumberFormat="1" applyFont="1" applyFill="1" applyBorder="1"/>
    <xf numFmtId="3" fontId="0" fillId="0" borderId="0" xfId="0" applyNumberFormat="1"/>
    <xf numFmtId="3" fontId="2" fillId="0" borderId="26" xfId="0" applyNumberFormat="1" applyFont="1" applyFill="1" applyBorder="1" applyAlignment="1">
      <alignment wrapText="1"/>
    </xf>
    <xf numFmtId="3" fontId="4" fillId="2" borderId="41" xfId="0" applyNumberFormat="1" applyFont="1" applyFill="1" applyBorder="1"/>
    <xf numFmtId="3" fontId="4" fillId="2" borderId="28" xfId="0" applyNumberFormat="1" applyFont="1" applyFill="1" applyBorder="1"/>
    <xf numFmtId="3" fontId="4" fillId="2" borderId="22" xfId="0" applyNumberFormat="1" applyFont="1" applyFill="1" applyBorder="1"/>
    <xf numFmtId="4" fontId="9" fillId="2" borderId="21" xfId="1" applyNumberFormat="1" applyFont="1" applyFill="1" applyBorder="1"/>
    <xf numFmtId="0" fontId="0" fillId="0" borderId="0" xfId="0" applyBorder="1"/>
    <xf numFmtId="4" fontId="9" fillId="2" borderId="41" xfId="1" applyNumberFormat="1" applyFont="1" applyFill="1" applyBorder="1"/>
    <xf numFmtId="0" fontId="0" fillId="0" borderId="34" xfId="0" applyBorder="1"/>
    <xf numFmtId="0" fontId="6" fillId="0" borderId="37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2" borderId="23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/>
    </xf>
    <xf numFmtId="3" fontId="3" fillId="2" borderId="25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" fontId="9" fillId="0" borderId="32" xfId="1" applyFont="1" applyFill="1" applyBorder="1" applyAlignment="1">
      <alignment horizontal="left"/>
    </xf>
    <xf numFmtId="3" fontId="9" fillId="0" borderId="12" xfId="1" applyFont="1" applyFill="1" applyBorder="1" applyAlignment="1">
      <alignment horizontal="left"/>
    </xf>
    <xf numFmtId="3" fontId="9" fillId="0" borderId="49" xfId="1" applyFont="1" applyFill="1" applyBorder="1" applyAlignment="1">
      <alignment horizontal="left"/>
    </xf>
    <xf numFmtId="3" fontId="9" fillId="0" borderId="50" xfId="1" applyFont="1" applyFill="1" applyBorder="1" applyAlignment="1">
      <alignment horizontal="left"/>
    </xf>
    <xf numFmtId="3" fontId="9" fillId="2" borderId="1" xfId="1" applyFont="1" applyFill="1" applyBorder="1" applyAlignment="1">
      <alignment horizontal="left"/>
    </xf>
    <xf numFmtId="3" fontId="9" fillId="0" borderId="32" xfId="1" applyFont="1" applyFill="1" applyBorder="1" applyAlignment="1">
      <alignment horizontal="left" wrapText="1"/>
    </xf>
    <xf numFmtId="3" fontId="9" fillId="0" borderId="12" xfId="1" applyFont="1" applyFill="1" applyBorder="1" applyAlignment="1">
      <alignment horizontal="left" wrapText="1"/>
    </xf>
    <xf numFmtId="3" fontId="10" fillId="2" borderId="24" xfId="1" applyFont="1" applyFill="1" applyBorder="1" applyAlignment="1">
      <alignment horizontal="center" wrapText="1"/>
    </xf>
    <xf numFmtId="4" fontId="10" fillId="2" borderId="29" xfId="1" applyNumberFormat="1" applyFont="1" applyFill="1" applyBorder="1" applyAlignment="1">
      <alignment horizontal="center" wrapText="1"/>
    </xf>
    <xf numFmtId="4" fontId="10" fillId="2" borderId="61" xfId="1" applyNumberFormat="1" applyFont="1" applyFill="1" applyBorder="1" applyAlignment="1">
      <alignment horizontal="center" wrapText="1"/>
    </xf>
    <xf numFmtId="4" fontId="10" fillId="2" borderId="32" xfId="1" applyNumberFormat="1" applyFont="1" applyFill="1" applyBorder="1" applyAlignment="1">
      <alignment horizontal="center"/>
    </xf>
    <xf numFmtId="4" fontId="10" fillId="2" borderId="46" xfId="1" applyNumberFormat="1" applyFont="1" applyFill="1" applyBorder="1" applyAlignment="1">
      <alignment horizontal="center"/>
    </xf>
    <xf numFmtId="4" fontId="10" fillId="4" borderId="32" xfId="1" applyNumberFormat="1" applyFont="1" applyFill="1" applyBorder="1" applyAlignment="1">
      <alignment horizontal="center"/>
    </xf>
    <xf numFmtId="4" fontId="10" fillId="4" borderId="46" xfId="1" applyNumberFormat="1" applyFont="1" applyFill="1" applyBorder="1" applyAlignment="1">
      <alignment horizontal="center"/>
    </xf>
    <xf numFmtId="4" fontId="10" fillId="4" borderId="42" xfId="1" applyNumberFormat="1" applyFont="1" applyFill="1" applyBorder="1" applyAlignment="1">
      <alignment horizontal="center"/>
    </xf>
    <xf numFmtId="3" fontId="9" fillId="0" borderId="51" xfId="1" applyFont="1" applyFill="1" applyBorder="1" applyAlignment="1">
      <alignment horizontal="left"/>
    </xf>
    <xf numFmtId="3" fontId="9" fillId="0" borderId="59" xfId="1" applyFont="1" applyFill="1" applyBorder="1" applyAlignment="1">
      <alignment horizontal="left"/>
    </xf>
    <xf numFmtId="3" fontId="10" fillId="4" borderId="66" xfId="1" applyFont="1" applyFill="1" applyBorder="1" applyAlignment="1">
      <alignment horizontal="center" vertical="center" wrapText="1"/>
    </xf>
    <xf numFmtId="3" fontId="10" fillId="4" borderId="71" xfId="1" applyFont="1" applyFill="1" applyBorder="1" applyAlignment="1">
      <alignment horizontal="center" vertical="center" wrapText="1"/>
    </xf>
    <xf numFmtId="3" fontId="10" fillId="4" borderId="40" xfId="1" applyFont="1" applyFill="1" applyBorder="1" applyAlignment="1">
      <alignment horizontal="center" vertical="center" wrapText="1"/>
    </xf>
    <xf numFmtId="4" fontId="10" fillId="4" borderId="26" xfId="1" applyNumberFormat="1" applyFont="1" applyFill="1" applyBorder="1" applyAlignment="1">
      <alignment horizontal="center" wrapText="1"/>
    </xf>
    <xf numFmtId="4" fontId="10" fillId="4" borderId="65" xfId="1" applyNumberFormat="1" applyFont="1" applyFill="1" applyBorder="1" applyAlignment="1">
      <alignment horizontal="center" wrapText="1"/>
    </xf>
    <xf numFmtId="4" fontId="10" fillId="4" borderId="38" xfId="1" applyNumberFormat="1" applyFont="1" applyFill="1" applyBorder="1" applyAlignment="1">
      <alignment horizontal="center"/>
    </xf>
    <xf numFmtId="4" fontId="10" fillId="4" borderId="70" xfId="1" applyNumberFormat="1" applyFont="1" applyFill="1" applyBorder="1" applyAlignment="1">
      <alignment horizontal="center"/>
    </xf>
    <xf numFmtId="4" fontId="10" fillId="4" borderId="44" xfId="1" applyNumberFormat="1" applyFont="1" applyFill="1" applyBorder="1" applyAlignment="1">
      <alignment horizontal="center"/>
    </xf>
    <xf numFmtId="3" fontId="10" fillId="2" borderId="23" xfId="1" applyFont="1" applyFill="1" applyBorder="1" applyAlignment="1">
      <alignment horizontal="center" vertical="center" wrapText="1"/>
    </xf>
    <xf numFmtId="3" fontId="10" fillId="2" borderId="24" xfId="1" applyFont="1" applyFill="1" applyBorder="1" applyAlignment="1">
      <alignment horizontal="center" vertical="center" wrapText="1"/>
    </xf>
    <xf numFmtId="3" fontId="10" fillId="2" borderId="25" xfId="1" applyFont="1" applyFill="1" applyBorder="1" applyAlignment="1">
      <alignment horizontal="center" vertical="center" wrapText="1"/>
    </xf>
    <xf numFmtId="3" fontId="10" fillId="4" borderId="24" xfId="1" applyFont="1" applyFill="1" applyBorder="1" applyAlignment="1">
      <alignment horizontal="center" vertical="center"/>
    </xf>
    <xf numFmtId="3" fontId="10" fillId="4" borderId="25" xfId="1" applyFont="1" applyFill="1" applyBorder="1" applyAlignment="1">
      <alignment horizontal="center" vertical="center"/>
    </xf>
    <xf numFmtId="4" fontId="10" fillId="2" borderId="16" xfId="1" applyNumberFormat="1" applyFont="1" applyFill="1" applyBorder="1" applyAlignment="1">
      <alignment horizontal="center" wrapText="1"/>
    </xf>
    <xf numFmtId="4" fontId="10" fillId="2" borderId="65" xfId="1" applyNumberFormat="1" applyFont="1" applyFill="1" applyBorder="1" applyAlignment="1">
      <alignment horizontal="center" wrapText="1"/>
    </xf>
    <xf numFmtId="4" fontId="10" fillId="2" borderId="42" xfId="1" applyNumberFormat="1" applyFont="1" applyFill="1" applyBorder="1" applyAlignment="1">
      <alignment horizontal="center"/>
    </xf>
    <xf numFmtId="4" fontId="10" fillId="4" borderId="29" xfId="1" applyNumberFormat="1" applyFont="1" applyFill="1" applyBorder="1" applyAlignment="1">
      <alignment horizontal="center" wrapText="1"/>
    </xf>
    <xf numFmtId="4" fontId="10" fillId="4" borderId="61" xfId="1" applyNumberFormat="1" applyFont="1" applyFill="1" applyBorder="1" applyAlignment="1">
      <alignment horizontal="center" wrapText="1"/>
    </xf>
    <xf numFmtId="3" fontId="10" fillId="2" borderId="24" xfId="1" applyFont="1" applyFill="1" applyBorder="1" applyAlignment="1">
      <alignment horizontal="center"/>
    </xf>
    <xf numFmtId="3" fontId="10" fillId="2" borderId="25" xfId="1" applyFont="1" applyFill="1" applyBorder="1" applyAlignment="1">
      <alignment horizontal="center"/>
    </xf>
    <xf numFmtId="3" fontId="10" fillId="2" borderId="4" xfId="1" applyFont="1" applyFill="1" applyBorder="1" applyAlignment="1">
      <alignment horizontal="center" wrapText="1"/>
    </xf>
    <xf numFmtId="4" fontId="11" fillId="2" borderId="13" xfId="2" applyFont="1" applyFill="1" applyBorder="1" applyAlignment="1">
      <alignment horizontal="center" wrapText="1"/>
    </xf>
    <xf numFmtId="4" fontId="11" fillId="2" borderId="7" xfId="2" applyFont="1" applyFill="1" applyBorder="1" applyAlignment="1">
      <alignment horizontal="center" wrapText="1"/>
    </xf>
    <xf numFmtId="49" fontId="10" fillId="2" borderId="52" xfId="1" applyNumberFormat="1" applyFont="1" applyFill="1" applyBorder="1" applyAlignment="1">
      <alignment horizontal="center" wrapText="1"/>
    </xf>
    <xf numFmtId="4" fontId="11" fillId="2" borderId="53" xfId="2" applyFont="1" applyFill="1" applyBorder="1" applyAlignment="1">
      <alignment horizontal="center" wrapText="1"/>
    </xf>
    <xf numFmtId="4" fontId="11" fillId="2" borderId="47" xfId="2" applyFont="1" applyFill="1" applyBorder="1" applyAlignment="1">
      <alignment horizontal="center" wrapText="1"/>
    </xf>
    <xf numFmtId="4" fontId="11" fillId="2" borderId="48" xfId="2" applyFont="1" applyFill="1" applyBorder="1" applyAlignment="1">
      <alignment horizontal="center" wrapText="1"/>
    </xf>
    <xf numFmtId="4" fontId="11" fillId="2" borderId="60" xfId="2" applyFont="1" applyFill="1" applyBorder="1" applyAlignment="1">
      <alignment horizontal="center" wrapText="1"/>
    </xf>
    <xf numFmtId="4" fontId="11" fillId="2" borderId="61" xfId="2" applyFont="1" applyFill="1" applyBorder="1" applyAlignment="1">
      <alignment horizontal="center" wrapText="1"/>
    </xf>
    <xf numFmtId="49" fontId="10" fillId="2" borderId="54" xfId="1" applyNumberFormat="1" applyFont="1" applyFill="1" applyBorder="1" applyAlignment="1">
      <alignment horizontal="center" wrapText="1"/>
    </xf>
    <xf numFmtId="49" fontId="10" fillId="2" borderId="55" xfId="1" applyNumberFormat="1" applyFont="1" applyFill="1" applyBorder="1" applyAlignment="1">
      <alignment horizontal="center" wrapText="1"/>
    </xf>
    <xf numFmtId="49" fontId="10" fillId="2" borderId="62" xfId="1" applyNumberFormat="1" applyFont="1" applyFill="1" applyBorder="1" applyAlignment="1">
      <alignment horizontal="center" wrapText="1"/>
    </xf>
  </cellXfs>
  <cellStyles count="4">
    <cellStyle name="Normální" xfId="0" builtinId="0"/>
    <cellStyle name="Normální 2" xfId="2"/>
    <cellStyle name="Normální 6" xfId="3"/>
    <cellStyle name="normální_MŠ Raisov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3"/>
  <sheetViews>
    <sheetView tabSelected="1" workbookViewId="0">
      <selection activeCell="D19" sqref="D19"/>
    </sheetView>
  </sheetViews>
  <sheetFormatPr defaultRowHeight="15" x14ac:dyDescent="0.25"/>
  <cols>
    <col min="2" max="2" width="41.5703125" customWidth="1"/>
    <col min="3" max="3" width="15.85546875" style="118" customWidth="1"/>
    <col min="4" max="4" width="18" style="118" customWidth="1"/>
    <col min="5" max="5" width="15.7109375" style="118" customWidth="1"/>
    <col min="6" max="6" width="15.42578125" style="118" customWidth="1"/>
  </cols>
  <sheetData>
    <row r="1" spans="2:6" x14ac:dyDescent="0.25">
      <c r="B1" s="9" t="s">
        <v>116</v>
      </c>
      <c r="C1" s="117"/>
      <c r="D1" s="117"/>
    </row>
    <row r="2" spans="2:6" ht="18.75" x14ac:dyDescent="0.3">
      <c r="C2" s="119"/>
      <c r="D2" s="119"/>
    </row>
    <row r="3" spans="2:6" ht="15.75" x14ac:dyDescent="0.25">
      <c r="B3" s="8" t="s">
        <v>107</v>
      </c>
      <c r="C3" s="120"/>
      <c r="D3" s="120"/>
    </row>
    <row r="4" spans="2:6" ht="15.75" x14ac:dyDescent="0.25">
      <c r="B4" s="8"/>
      <c r="C4" s="120"/>
      <c r="D4" s="120"/>
    </row>
    <row r="5" spans="2:6" x14ac:dyDescent="0.25">
      <c r="B5" s="2" t="s">
        <v>0</v>
      </c>
      <c r="C5" s="120" t="s">
        <v>117</v>
      </c>
      <c r="D5" s="120"/>
    </row>
    <row r="6" spans="2:6" x14ac:dyDescent="0.25">
      <c r="B6" s="2" t="s">
        <v>1</v>
      </c>
      <c r="C6" s="121" t="s">
        <v>125</v>
      </c>
      <c r="D6" s="120"/>
    </row>
    <row r="7" spans="2:6" ht="15.75" thickBot="1" x14ac:dyDescent="0.3">
      <c r="B7" s="2"/>
      <c r="C7" s="120"/>
      <c r="D7" s="120"/>
    </row>
    <row r="8" spans="2:6" ht="30.75" customHeight="1" thickBot="1" x14ac:dyDescent="0.3">
      <c r="B8" s="172" t="s">
        <v>2</v>
      </c>
      <c r="C8" s="173"/>
      <c r="D8" s="173"/>
      <c r="E8" s="173"/>
      <c r="F8" s="174"/>
    </row>
    <row r="9" spans="2:6" ht="29.25" customHeight="1" x14ac:dyDescent="0.25">
      <c r="B9" s="99"/>
      <c r="C9" s="170">
        <v>2019</v>
      </c>
      <c r="D9" s="171"/>
      <c r="E9" s="170">
        <v>2020</v>
      </c>
      <c r="F9" s="171"/>
    </row>
    <row r="10" spans="2:6" ht="36.75" customHeight="1" x14ac:dyDescent="0.25">
      <c r="B10" s="94" t="s">
        <v>3</v>
      </c>
      <c r="C10" s="122" t="s">
        <v>4</v>
      </c>
      <c r="D10" s="123" t="s">
        <v>5</v>
      </c>
      <c r="E10" s="122" t="s">
        <v>4</v>
      </c>
      <c r="F10" s="123" t="s">
        <v>5</v>
      </c>
    </row>
    <row r="11" spans="2:6" x14ac:dyDescent="0.25">
      <c r="B11" s="95" t="s">
        <v>6</v>
      </c>
      <c r="C11" s="124"/>
      <c r="D11" s="125">
        <v>1040000</v>
      </c>
      <c r="E11" s="124"/>
      <c r="F11" s="125">
        <v>1050000</v>
      </c>
    </row>
    <row r="12" spans="2:6" x14ac:dyDescent="0.25">
      <c r="B12" s="95" t="s">
        <v>7</v>
      </c>
      <c r="C12" s="124"/>
      <c r="D12" s="125"/>
      <c r="E12" s="124"/>
      <c r="F12" s="125"/>
    </row>
    <row r="13" spans="2:6" x14ac:dyDescent="0.25">
      <c r="B13" s="95" t="s">
        <v>8</v>
      </c>
      <c r="C13" s="124"/>
      <c r="D13" s="125"/>
      <c r="E13" s="124"/>
      <c r="F13" s="125"/>
    </row>
    <row r="14" spans="2:6" x14ac:dyDescent="0.25">
      <c r="B14" s="95" t="s">
        <v>9</v>
      </c>
      <c r="C14" s="124"/>
      <c r="D14" s="125"/>
      <c r="E14" s="124"/>
      <c r="F14" s="125"/>
    </row>
    <row r="15" spans="2:6" x14ac:dyDescent="0.25">
      <c r="B15" s="95" t="s">
        <v>10</v>
      </c>
      <c r="C15" s="126">
        <v>1600000</v>
      </c>
      <c r="D15" s="127"/>
      <c r="E15" s="126">
        <v>1650000</v>
      </c>
      <c r="F15" s="127"/>
    </row>
    <row r="16" spans="2:6" x14ac:dyDescent="0.25">
      <c r="B16" s="96" t="s">
        <v>11</v>
      </c>
      <c r="C16" s="128">
        <f>SUM(C11:C15)</f>
        <v>1600000</v>
      </c>
      <c r="D16" s="129">
        <f>SUM(D11:D15)</f>
        <v>1040000</v>
      </c>
      <c r="E16" s="128">
        <f>SUM(E11:E15)</f>
        <v>1650000</v>
      </c>
      <c r="F16" s="129">
        <f>SUM(F11:F15)</f>
        <v>1050000</v>
      </c>
    </row>
    <row r="17" spans="2:6" x14ac:dyDescent="0.25">
      <c r="B17" s="95" t="s">
        <v>12</v>
      </c>
      <c r="C17" s="124">
        <v>820000</v>
      </c>
      <c r="D17" s="125">
        <v>710000</v>
      </c>
      <c r="E17" s="124">
        <v>820000</v>
      </c>
      <c r="F17" s="125">
        <v>718000</v>
      </c>
    </row>
    <row r="18" spans="2:6" x14ac:dyDescent="0.25">
      <c r="B18" s="97" t="s">
        <v>13</v>
      </c>
      <c r="C18" s="124">
        <v>412000</v>
      </c>
      <c r="D18" s="125">
        <v>65000</v>
      </c>
      <c r="E18" s="124">
        <v>430000</v>
      </c>
      <c r="F18" s="125">
        <v>65000</v>
      </c>
    </row>
    <row r="19" spans="2:6" x14ac:dyDescent="0.25">
      <c r="B19" s="95" t="s">
        <v>14</v>
      </c>
      <c r="C19" s="124">
        <v>240000</v>
      </c>
      <c r="D19" s="125">
        <v>235000</v>
      </c>
      <c r="E19" s="124">
        <v>260000</v>
      </c>
      <c r="F19" s="125">
        <v>240000</v>
      </c>
    </row>
    <row r="20" spans="2:6" x14ac:dyDescent="0.25">
      <c r="B20" s="95" t="s">
        <v>106</v>
      </c>
      <c r="C20" s="124">
        <v>64000</v>
      </c>
      <c r="D20" s="125">
        <v>7000</v>
      </c>
      <c r="E20" s="124">
        <v>75000</v>
      </c>
      <c r="F20" s="125">
        <v>7000</v>
      </c>
    </row>
    <row r="21" spans="2:6" ht="30" x14ac:dyDescent="0.25">
      <c r="B21" s="98" t="s">
        <v>105</v>
      </c>
      <c r="C21" s="124">
        <v>64000</v>
      </c>
      <c r="D21" s="125">
        <v>13000</v>
      </c>
      <c r="E21" s="124">
        <v>65000</v>
      </c>
      <c r="F21" s="125">
        <v>10000</v>
      </c>
    </row>
    <row r="22" spans="2:6" ht="15.75" thickBot="1" x14ac:dyDescent="0.3">
      <c r="B22" s="100" t="s">
        <v>15</v>
      </c>
      <c r="C22" s="130">
        <f>SUM(C17:C21)</f>
        <v>1600000</v>
      </c>
      <c r="D22" s="131">
        <f>SUM(D17:D21)</f>
        <v>1030000</v>
      </c>
      <c r="E22" s="130">
        <f>SUM(E17:E21)</f>
        <v>1650000</v>
      </c>
      <c r="F22" s="131">
        <f>SUM(F17:F21)</f>
        <v>1040000</v>
      </c>
    </row>
    <row r="23" spans="2:6" ht="15.75" thickBot="1" x14ac:dyDescent="0.3">
      <c r="B23" s="101" t="s">
        <v>16</v>
      </c>
      <c r="C23" s="132">
        <f>C16-C22</f>
        <v>0</v>
      </c>
      <c r="D23" s="133">
        <f>D16-D22</f>
        <v>10000</v>
      </c>
      <c r="E23" s="132">
        <f>E16-E22</f>
        <v>0</v>
      </c>
      <c r="F23" s="133">
        <f>F16-F22</f>
        <v>10000</v>
      </c>
    </row>
  </sheetData>
  <mergeCells count="3">
    <mergeCell ref="C9:D9"/>
    <mergeCell ref="E9:F9"/>
    <mergeCell ref="B8:F8"/>
  </mergeCells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1"/>
  <sheetViews>
    <sheetView topLeftCell="A19" workbookViewId="0">
      <selection activeCell="D18" sqref="D18"/>
    </sheetView>
  </sheetViews>
  <sheetFormatPr defaultRowHeight="15" x14ac:dyDescent="0.25"/>
  <cols>
    <col min="1" max="1" width="5.5703125" customWidth="1"/>
    <col min="2" max="2" width="43.5703125" customWidth="1"/>
    <col min="3" max="3" width="15.140625" customWidth="1"/>
    <col min="4" max="4" width="15" customWidth="1"/>
    <col min="5" max="5" width="19" bestFit="1" customWidth="1"/>
    <col min="6" max="6" width="16.5703125" customWidth="1"/>
    <col min="7" max="7" width="15.42578125" customWidth="1"/>
    <col min="8" max="8" width="15.28515625" customWidth="1"/>
    <col min="9" max="9" width="42.140625" customWidth="1"/>
  </cols>
  <sheetData>
    <row r="1" spans="2:10" ht="18.75" x14ac:dyDescent="0.3">
      <c r="B1" s="9" t="s">
        <v>17</v>
      </c>
      <c r="C1" s="9" t="s">
        <v>115</v>
      </c>
      <c r="D1" s="9"/>
      <c r="E1" s="10"/>
      <c r="F1" s="10"/>
      <c r="G1" s="2"/>
      <c r="H1" s="2"/>
      <c r="I1" s="2"/>
      <c r="J1" s="2"/>
    </row>
    <row r="2" spans="2:10" ht="18.75" x14ac:dyDescent="0.3">
      <c r="C2" s="1"/>
      <c r="D2" s="1"/>
      <c r="E2" s="2"/>
      <c r="F2" s="2"/>
      <c r="G2" s="2"/>
      <c r="H2" s="2"/>
      <c r="I2" s="2"/>
      <c r="J2" s="2"/>
    </row>
    <row r="3" spans="2:10" ht="15.75" x14ac:dyDescent="0.25">
      <c r="B3" s="8" t="s">
        <v>110</v>
      </c>
      <c r="C3" s="2"/>
      <c r="D3" s="2"/>
      <c r="E3" s="2"/>
      <c r="F3" s="2"/>
      <c r="G3" s="2"/>
      <c r="H3" s="2"/>
      <c r="I3" s="2"/>
      <c r="J3" s="2"/>
    </row>
    <row r="4" spans="2:10" ht="18" customHeight="1" x14ac:dyDescent="0.25">
      <c r="B4" s="2" t="s">
        <v>0</v>
      </c>
      <c r="C4" s="2" t="s">
        <v>117</v>
      </c>
      <c r="D4" s="2"/>
      <c r="E4" s="2"/>
      <c r="F4" s="2"/>
      <c r="G4" s="2"/>
      <c r="H4" s="2"/>
      <c r="I4" s="2"/>
      <c r="J4" s="2"/>
    </row>
    <row r="5" spans="2:10" x14ac:dyDescent="0.25">
      <c r="B5" s="2" t="s">
        <v>18</v>
      </c>
      <c r="C5" s="2">
        <v>2018</v>
      </c>
      <c r="D5" s="2"/>
      <c r="E5" s="2"/>
      <c r="F5" s="2"/>
      <c r="G5" s="2"/>
      <c r="H5" s="2"/>
      <c r="I5" s="2"/>
      <c r="J5" s="2"/>
    </row>
    <row r="6" spans="2:10" ht="15.75" thickBot="1" x14ac:dyDescent="0.3">
      <c r="B6" s="2"/>
      <c r="C6" s="2"/>
      <c r="D6" s="2"/>
      <c r="E6" s="2"/>
      <c r="F6" s="2"/>
      <c r="G6" s="2"/>
      <c r="H6" s="2"/>
      <c r="I6" s="2"/>
      <c r="J6" s="2"/>
    </row>
    <row r="7" spans="2:10" ht="24.75" customHeight="1" thickBot="1" x14ac:dyDescent="0.3">
      <c r="B7" s="178" t="s">
        <v>19</v>
      </c>
      <c r="C7" s="179"/>
      <c r="D7" s="179"/>
      <c r="E7" s="175" t="s">
        <v>20</v>
      </c>
      <c r="F7" s="176"/>
      <c r="G7" s="176"/>
      <c r="H7" s="177"/>
      <c r="I7" s="185" t="s">
        <v>21</v>
      </c>
      <c r="J7" s="2"/>
    </row>
    <row r="8" spans="2:10" ht="30" thickBot="1" x14ac:dyDescent="0.3">
      <c r="B8" s="6" t="s">
        <v>22</v>
      </c>
      <c r="C8" s="14" t="s">
        <v>4</v>
      </c>
      <c r="D8" s="14" t="s">
        <v>5</v>
      </c>
      <c r="E8" s="15" t="s">
        <v>108</v>
      </c>
      <c r="F8" s="16" t="s">
        <v>23</v>
      </c>
      <c r="G8" s="16" t="s">
        <v>24</v>
      </c>
      <c r="H8" s="17" t="s">
        <v>25</v>
      </c>
      <c r="I8" s="186"/>
      <c r="J8" s="2"/>
    </row>
    <row r="9" spans="2:10" x14ac:dyDescent="0.25">
      <c r="B9" s="134" t="s">
        <v>26</v>
      </c>
      <c r="C9" s="135"/>
      <c r="D9" s="136">
        <v>1030000</v>
      </c>
      <c r="E9" s="137" t="s">
        <v>27</v>
      </c>
      <c r="F9" s="137" t="s">
        <v>27</v>
      </c>
      <c r="G9" s="135"/>
      <c r="H9" s="138">
        <v>880000</v>
      </c>
      <c r="I9" s="13" t="s">
        <v>127</v>
      </c>
      <c r="J9" s="2"/>
    </row>
    <row r="10" spans="2:10" x14ac:dyDescent="0.25">
      <c r="B10" s="139" t="s">
        <v>28</v>
      </c>
      <c r="C10" s="140"/>
      <c r="D10" s="141"/>
      <c r="E10" s="142" t="s">
        <v>27</v>
      </c>
      <c r="F10" s="142" t="s">
        <v>27</v>
      </c>
      <c r="G10" s="140"/>
      <c r="H10" s="143"/>
      <c r="I10" s="4"/>
      <c r="J10" s="2"/>
    </row>
    <row r="11" spans="2:10" x14ac:dyDescent="0.25">
      <c r="B11" s="139" t="s">
        <v>29</v>
      </c>
      <c r="C11" s="140"/>
      <c r="D11" s="141"/>
      <c r="E11" s="142" t="s">
        <v>27</v>
      </c>
      <c r="F11" s="142" t="s">
        <v>27</v>
      </c>
      <c r="G11" s="140"/>
      <c r="H11" s="143"/>
      <c r="I11" s="4"/>
      <c r="J11" s="2"/>
    </row>
    <row r="12" spans="2:10" x14ac:dyDescent="0.25">
      <c r="B12" s="139" t="s">
        <v>30</v>
      </c>
      <c r="C12" s="140"/>
      <c r="D12" s="141"/>
      <c r="E12" s="142" t="s">
        <v>27</v>
      </c>
      <c r="F12" s="142" t="s">
        <v>27</v>
      </c>
      <c r="G12" s="140"/>
      <c r="H12" s="143"/>
      <c r="I12" s="4"/>
      <c r="J12" s="2"/>
    </row>
    <row r="13" spans="2:10" x14ac:dyDescent="0.25">
      <c r="B13" s="139" t="s">
        <v>31</v>
      </c>
      <c r="C13" s="140"/>
      <c r="D13" s="141"/>
      <c r="E13" s="142" t="s">
        <v>27</v>
      </c>
      <c r="F13" s="142" t="s">
        <v>27</v>
      </c>
      <c r="G13" s="140"/>
      <c r="H13" s="143"/>
      <c r="I13" s="4" t="s">
        <v>32</v>
      </c>
      <c r="J13" s="2"/>
    </row>
    <row r="14" spans="2:10" x14ac:dyDescent="0.25">
      <c r="B14" s="139" t="s">
        <v>33</v>
      </c>
      <c r="C14" s="140"/>
      <c r="D14" s="141"/>
      <c r="E14" s="142" t="s">
        <v>27</v>
      </c>
      <c r="F14" s="142" t="s">
        <v>27</v>
      </c>
      <c r="G14" s="140"/>
      <c r="H14" s="143">
        <v>60000</v>
      </c>
      <c r="I14" s="4" t="s">
        <v>126</v>
      </c>
      <c r="J14" s="2"/>
    </row>
    <row r="15" spans="2:10" x14ac:dyDescent="0.25">
      <c r="B15" s="139" t="s">
        <v>34</v>
      </c>
      <c r="C15" s="140"/>
      <c r="D15" s="141"/>
      <c r="E15" s="142" t="s">
        <v>27</v>
      </c>
      <c r="F15" s="142" t="s">
        <v>27</v>
      </c>
      <c r="G15" s="140"/>
      <c r="H15" s="143"/>
      <c r="I15" s="4"/>
      <c r="J15" s="2"/>
    </row>
    <row r="16" spans="2:10" ht="15.75" thickBot="1" x14ac:dyDescent="0.3">
      <c r="B16" s="144" t="s">
        <v>35</v>
      </c>
      <c r="C16" s="145">
        <v>1600000</v>
      </c>
      <c r="D16" s="145"/>
      <c r="E16" s="146">
        <v>1600000</v>
      </c>
      <c r="F16" s="147"/>
      <c r="G16" s="147"/>
      <c r="H16" s="148"/>
      <c r="I16" s="5"/>
      <c r="J16" s="2"/>
    </row>
    <row r="17" spans="2:10" ht="15.75" thickBot="1" x14ac:dyDescent="0.3">
      <c r="B17" s="149" t="s">
        <v>11</v>
      </c>
      <c r="C17" s="150">
        <f>SUM(C9:C16)</f>
        <v>1600000</v>
      </c>
      <c r="D17" s="150">
        <v>1040000</v>
      </c>
      <c r="E17" s="150">
        <f t="shared" ref="E17:H17" si="0">SUM(E9:E16)</f>
        <v>1600000</v>
      </c>
      <c r="F17" s="150">
        <f t="shared" si="0"/>
        <v>0</v>
      </c>
      <c r="G17" s="150">
        <f t="shared" si="0"/>
        <v>0</v>
      </c>
      <c r="H17" s="150">
        <f t="shared" si="0"/>
        <v>940000</v>
      </c>
      <c r="I17" s="12"/>
      <c r="J17" s="2"/>
    </row>
    <row r="18" spans="2:10" x14ac:dyDescent="0.25">
      <c r="B18" s="151"/>
      <c r="C18" s="151"/>
      <c r="D18" s="151"/>
      <c r="E18" s="151"/>
      <c r="F18" s="151"/>
      <c r="G18" s="151"/>
      <c r="H18" s="151"/>
      <c r="I18" s="2"/>
      <c r="J18" s="2"/>
    </row>
    <row r="19" spans="2:10" ht="15.75" thickBot="1" x14ac:dyDescent="0.3">
      <c r="B19" s="151"/>
      <c r="C19" s="151"/>
      <c r="D19" s="151"/>
      <c r="E19" s="151"/>
      <c r="F19" s="151"/>
      <c r="G19" s="151"/>
      <c r="H19" s="151"/>
      <c r="I19" s="2"/>
      <c r="J19" s="2"/>
    </row>
    <row r="20" spans="2:10" ht="24" customHeight="1" thickBot="1" x14ac:dyDescent="0.3">
      <c r="B20" s="180" t="s">
        <v>36</v>
      </c>
      <c r="C20" s="181"/>
      <c r="D20" s="181"/>
      <c r="E20" s="182" t="s">
        <v>37</v>
      </c>
      <c r="F20" s="183"/>
      <c r="G20" s="183"/>
      <c r="H20" s="184"/>
      <c r="I20" s="185" t="s">
        <v>21</v>
      </c>
      <c r="J20" s="2"/>
    </row>
    <row r="21" spans="2:10" ht="30" thickBot="1" x14ac:dyDescent="0.3">
      <c r="B21" s="152" t="s">
        <v>38</v>
      </c>
      <c r="C21" s="153" t="s">
        <v>4</v>
      </c>
      <c r="D21" s="153" t="s">
        <v>5</v>
      </c>
      <c r="E21" s="154" t="s">
        <v>108</v>
      </c>
      <c r="F21" s="155" t="s">
        <v>23</v>
      </c>
      <c r="G21" s="155" t="s">
        <v>24</v>
      </c>
      <c r="H21" s="156" t="s">
        <v>25</v>
      </c>
      <c r="I21" s="186"/>
      <c r="J21" s="2"/>
    </row>
    <row r="22" spans="2:10" x14ac:dyDescent="0.25">
      <c r="B22" s="157" t="s">
        <v>39</v>
      </c>
      <c r="C22" s="158">
        <v>181400</v>
      </c>
      <c r="D22" s="158">
        <v>640000</v>
      </c>
      <c r="E22" s="158">
        <v>181400</v>
      </c>
      <c r="F22" s="158"/>
      <c r="G22" s="158"/>
      <c r="H22" s="159">
        <v>880000</v>
      </c>
      <c r="I22" s="3"/>
      <c r="J22" s="2"/>
    </row>
    <row r="23" spans="2:10" x14ac:dyDescent="0.25">
      <c r="B23" s="139" t="s">
        <v>40</v>
      </c>
      <c r="C23" s="140">
        <v>640000</v>
      </c>
      <c r="D23" s="140">
        <v>60000</v>
      </c>
      <c r="E23" s="140">
        <v>640000</v>
      </c>
      <c r="F23" s="140"/>
      <c r="G23" s="140"/>
      <c r="H23" s="143"/>
      <c r="I23" s="4"/>
      <c r="J23" s="2"/>
    </row>
    <row r="24" spans="2:10" x14ac:dyDescent="0.25">
      <c r="B24" s="139" t="s">
        <v>119</v>
      </c>
      <c r="C24" s="140">
        <v>3000</v>
      </c>
      <c r="D24" s="140">
        <v>20000</v>
      </c>
      <c r="E24" s="140">
        <v>3000</v>
      </c>
      <c r="F24" s="140"/>
      <c r="G24" s="140"/>
      <c r="H24" s="143"/>
      <c r="I24" s="4"/>
      <c r="J24" s="2"/>
    </row>
    <row r="25" spans="2:10" x14ac:dyDescent="0.25">
      <c r="B25" s="139" t="s">
        <v>41</v>
      </c>
      <c r="C25" s="140">
        <v>210000</v>
      </c>
      <c r="D25" s="140">
        <v>44000</v>
      </c>
      <c r="E25" s="140">
        <v>210000</v>
      </c>
      <c r="F25" s="140"/>
      <c r="G25" s="140"/>
      <c r="H25" s="143"/>
      <c r="I25" s="4"/>
      <c r="J25" s="2"/>
    </row>
    <row r="26" spans="2:10" x14ac:dyDescent="0.25">
      <c r="B26" s="139" t="s">
        <v>42</v>
      </c>
      <c r="C26" s="140">
        <v>2000</v>
      </c>
      <c r="D26" s="140">
        <v>0</v>
      </c>
      <c r="E26" s="140">
        <v>2000</v>
      </c>
      <c r="F26" s="140"/>
      <c r="G26" s="140"/>
      <c r="H26" s="143"/>
      <c r="I26" s="4"/>
      <c r="J26" s="2"/>
    </row>
    <row r="27" spans="2:10" x14ac:dyDescent="0.25">
      <c r="B27" s="139" t="s">
        <v>43</v>
      </c>
      <c r="C27" s="140">
        <v>0</v>
      </c>
      <c r="D27" s="140">
        <v>0</v>
      </c>
      <c r="E27" s="140">
        <v>0</v>
      </c>
      <c r="F27" s="140"/>
      <c r="G27" s="140"/>
      <c r="H27" s="143"/>
      <c r="I27" s="4"/>
      <c r="J27" s="2"/>
    </row>
    <row r="28" spans="2:10" x14ac:dyDescent="0.25">
      <c r="B28" s="160" t="s">
        <v>44</v>
      </c>
      <c r="C28" s="140">
        <v>200000</v>
      </c>
      <c r="D28" s="140">
        <v>18000</v>
      </c>
      <c r="E28" s="140">
        <v>200000</v>
      </c>
      <c r="F28" s="140"/>
      <c r="G28" s="140"/>
      <c r="H28" s="143"/>
      <c r="I28" s="4"/>
      <c r="J28" s="2"/>
    </row>
    <row r="29" spans="2:10" x14ac:dyDescent="0.25">
      <c r="B29" s="139" t="s">
        <v>45</v>
      </c>
      <c r="C29" s="140">
        <v>175000</v>
      </c>
      <c r="D29" s="140">
        <v>170000</v>
      </c>
      <c r="E29" s="140">
        <v>175000</v>
      </c>
      <c r="F29" s="140"/>
      <c r="G29" s="140"/>
      <c r="H29" s="143"/>
      <c r="I29" s="4"/>
      <c r="J29" s="2"/>
    </row>
    <row r="30" spans="2:10" x14ac:dyDescent="0.25">
      <c r="B30" s="139" t="s">
        <v>46</v>
      </c>
      <c r="C30" s="140">
        <v>57800</v>
      </c>
      <c r="D30" s="140">
        <v>56100</v>
      </c>
      <c r="E30" s="140">
        <v>57800</v>
      </c>
      <c r="F30" s="140"/>
      <c r="G30" s="140"/>
      <c r="H30" s="143"/>
      <c r="I30" s="4"/>
      <c r="J30" s="2"/>
    </row>
    <row r="31" spans="2:10" x14ac:dyDescent="0.25">
      <c r="B31" s="139" t="s">
        <v>47</v>
      </c>
      <c r="C31" s="140">
        <v>800</v>
      </c>
      <c r="D31" s="140">
        <v>700</v>
      </c>
      <c r="E31" s="140">
        <v>800</v>
      </c>
      <c r="F31" s="140"/>
      <c r="G31" s="140"/>
      <c r="H31" s="143"/>
      <c r="I31" s="4"/>
      <c r="J31" s="2"/>
    </row>
    <row r="32" spans="2:10" x14ac:dyDescent="0.25">
      <c r="B32" s="139" t="s">
        <v>48</v>
      </c>
      <c r="C32" s="140">
        <v>3500</v>
      </c>
      <c r="D32" s="140">
        <v>3300</v>
      </c>
      <c r="E32" s="140">
        <v>3500</v>
      </c>
      <c r="F32" s="140"/>
      <c r="G32" s="140"/>
      <c r="H32" s="143"/>
      <c r="I32" s="4"/>
      <c r="J32" s="2"/>
    </row>
    <row r="33" spans="2:10" x14ac:dyDescent="0.25">
      <c r="B33" s="139" t="s">
        <v>49</v>
      </c>
      <c r="C33" s="140">
        <v>0</v>
      </c>
      <c r="D33" s="140">
        <v>2400</v>
      </c>
      <c r="E33" s="140">
        <v>0</v>
      </c>
      <c r="F33" s="140"/>
      <c r="G33" s="140"/>
      <c r="H33" s="143"/>
      <c r="I33" s="4"/>
      <c r="J33" s="2"/>
    </row>
    <row r="34" spans="2:10" x14ac:dyDescent="0.25">
      <c r="B34" s="139" t="s">
        <v>50</v>
      </c>
      <c r="C34" s="140">
        <v>62500</v>
      </c>
      <c r="D34" s="140">
        <v>0</v>
      </c>
      <c r="E34" s="140">
        <v>62500</v>
      </c>
      <c r="F34" s="140"/>
      <c r="G34" s="140"/>
      <c r="H34" s="143"/>
      <c r="I34" s="4"/>
      <c r="J34" s="2"/>
    </row>
    <row r="35" spans="2:10" x14ac:dyDescent="0.25">
      <c r="B35" s="139" t="s">
        <v>51</v>
      </c>
      <c r="C35" s="161"/>
      <c r="D35" s="140">
        <v>10000</v>
      </c>
      <c r="E35" s="161"/>
      <c r="F35" s="140"/>
      <c r="G35" s="140"/>
      <c r="H35" s="143"/>
      <c r="I35" s="4"/>
      <c r="J35" s="2"/>
    </row>
    <row r="36" spans="2:10" ht="15.75" thickBot="1" x14ac:dyDescent="0.3">
      <c r="B36" s="162" t="s">
        <v>120</v>
      </c>
      <c r="C36" s="140">
        <v>64000</v>
      </c>
      <c r="D36" s="140">
        <v>5000</v>
      </c>
      <c r="E36" s="140">
        <v>64000</v>
      </c>
      <c r="F36" s="140"/>
      <c r="G36" s="140"/>
      <c r="H36" s="143">
        <v>60000</v>
      </c>
      <c r="I36" s="4"/>
      <c r="J36" s="2"/>
    </row>
    <row r="37" spans="2:10" ht="15.75" thickBot="1" x14ac:dyDescent="0.3">
      <c r="B37" s="163" t="s">
        <v>15</v>
      </c>
      <c r="C37" s="164">
        <f>SUM(C22:C36)</f>
        <v>1600000</v>
      </c>
      <c r="D37" s="164">
        <f t="shared" ref="D37:H37" si="1">SUM(D22:D36)</f>
        <v>1029500</v>
      </c>
      <c r="E37" s="150">
        <f t="shared" si="1"/>
        <v>1600000</v>
      </c>
      <c r="F37" s="150">
        <f t="shared" si="1"/>
        <v>0</v>
      </c>
      <c r="G37" s="150">
        <f t="shared" si="1"/>
        <v>0</v>
      </c>
      <c r="H37" s="150">
        <f t="shared" si="1"/>
        <v>940000</v>
      </c>
      <c r="I37" s="7"/>
      <c r="J37" s="2"/>
    </row>
    <row r="38" spans="2:10" ht="18" customHeight="1" thickBot="1" x14ac:dyDescent="0.3">
      <c r="B38" s="11" t="s">
        <v>16</v>
      </c>
      <c r="C38" s="150">
        <f>C17-C37</f>
        <v>0</v>
      </c>
      <c r="D38" s="165">
        <f>D17-D37</f>
        <v>10500</v>
      </c>
      <c r="E38" s="2"/>
      <c r="F38" s="2"/>
      <c r="G38" s="2"/>
      <c r="H38" s="2"/>
      <c r="I38" s="2"/>
      <c r="J38" s="2"/>
    </row>
    <row r="39" spans="2:10" x14ac:dyDescent="0.25">
      <c r="C39" s="2"/>
      <c r="D39" s="2"/>
      <c r="E39" s="2"/>
      <c r="F39" s="2"/>
      <c r="G39" s="2"/>
      <c r="H39" s="2"/>
      <c r="I39" s="2"/>
      <c r="J39" s="2"/>
    </row>
    <row r="40" spans="2:10" x14ac:dyDescent="0.25">
      <c r="B40" s="2" t="s">
        <v>52</v>
      </c>
      <c r="C40" s="2"/>
      <c r="D40" s="2"/>
      <c r="E40" s="2"/>
      <c r="F40" s="2"/>
      <c r="G40" s="2"/>
      <c r="H40" s="2"/>
      <c r="I40" s="2"/>
      <c r="J40" s="2"/>
    </row>
    <row r="41" spans="2:10" x14ac:dyDescent="0.25">
      <c r="B41" s="92" t="s">
        <v>53</v>
      </c>
    </row>
  </sheetData>
  <mergeCells count="6">
    <mergeCell ref="E7:H7"/>
    <mergeCell ref="B7:D7"/>
    <mergeCell ref="B20:D20"/>
    <mergeCell ref="E20:H20"/>
    <mergeCell ref="I7:I8"/>
    <mergeCell ref="I20:I21"/>
  </mergeCells>
  <pageMargins left="0.23622047244094491" right="0.23622047244094491" top="0.35433070866141736" bottom="0.35433070866141736" header="0.31496062992125984" footer="0.31496062992125984"/>
  <pageSetup paperSize="9" scale="76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4"/>
  <sheetViews>
    <sheetView topLeftCell="A4" workbookViewId="0">
      <selection activeCell="D32" sqref="D32"/>
    </sheetView>
  </sheetViews>
  <sheetFormatPr defaultRowHeight="15" x14ac:dyDescent="0.25"/>
  <cols>
    <col min="1" max="1" width="6.7109375" customWidth="1"/>
    <col min="2" max="2" width="40" customWidth="1"/>
    <col min="3" max="3" width="19.5703125" style="21" customWidth="1"/>
    <col min="4" max="6" width="67" customWidth="1"/>
  </cols>
  <sheetData>
    <row r="1" spans="2:4" x14ac:dyDescent="0.25">
      <c r="B1" s="9" t="s">
        <v>54</v>
      </c>
      <c r="C1" s="9" t="s">
        <v>115</v>
      </c>
      <c r="D1" s="2"/>
    </row>
    <row r="2" spans="2:4" x14ac:dyDescent="0.25">
      <c r="B2" s="2"/>
      <c r="C2" s="19"/>
    </row>
    <row r="3" spans="2:4" ht="18.75" x14ac:dyDescent="0.3">
      <c r="B3" s="8" t="s">
        <v>109</v>
      </c>
      <c r="C3" s="20"/>
    </row>
    <row r="4" spans="2:4" x14ac:dyDescent="0.25">
      <c r="B4" s="2"/>
      <c r="C4" s="19"/>
    </row>
    <row r="5" spans="2:4" ht="15.75" x14ac:dyDescent="0.25">
      <c r="B5" s="8" t="s">
        <v>55</v>
      </c>
      <c r="C5" s="2" t="s">
        <v>117</v>
      </c>
    </row>
    <row r="6" spans="2:4" ht="15.75" x14ac:dyDescent="0.25">
      <c r="B6" s="8"/>
      <c r="C6" s="19"/>
    </row>
    <row r="7" spans="2:4" ht="15.75" x14ac:dyDescent="0.25">
      <c r="B7" s="8" t="s">
        <v>18</v>
      </c>
      <c r="C7" s="19">
        <v>2018</v>
      </c>
    </row>
    <row r="8" spans="2:4" ht="15.75" thickBot="1" x14ac:dyDescent="0.3">
      <c r="C8" s="19"/>
    </row>
    <row r="9" spans="2:4" ht="33.75" customHeight="1" thickBot="1" x14ac:dyDescent="0.3">
      <c r="B9" s="25" t="s">
        <v>56</v>
      </c>
      <c r="C9" s="108">
        <v>124181.13</v>
      </c>
      <c r="D9" s="26" t="s">
        <v>21</v>
      </c>
    </row>
    <row r="10" spans="2:4" ht="30.75" customHeight="1" thickBot="1" x14ac:dyDescent="0.3">
      <c r="B10" s="24" t="s">
        <v>57</v>
      </c>
      <c r="C10" s="109">
        <v>140000</v>
      </c>
      <c r="D10" s="27"/>
    </row>
    <row r="11" spans="2:4" ht="28.5" customHeight="1" x14ac:dyDescent="0.25">
      <c r="B11" s="22" t="s">
        <v>58</v>
      </c>
      <c r="C11" s="110"/>
      <c r="D11" s="28"/>
    </row>
    <row r="12" spans="2:4" ht="22.5" customHeight="1" thickBot="1" x14ac:dyDescent="0.3">
      <c r="B12" s="4" t="s">
        <v>59</v>
      </c>
      <c r="C12" s="111">
        <v>62500</v>
      </c>
      <c r="D12" s="29" t="s">
        <v>60</v>
      </c>
    </row>
    <row r="13" spans="2:4" ht="30.75" customHeight="1" thickBot="1" x14ac:dyDescent="0.3">
      <c r="B13" s="18" t="s">
        <v>61</v>
      </c>
      <c r="C13" s="112"/>
      <c r="D13" s="29"/>
    </row>
    <row r="14" spans="2:4" ht="25.5" customHeight="1" thickBot="1" x14ac:dyDescent="0.3">
      <c r="B14" s="22" t="s">
        <v>62</v>
      </c>
      <c r="C14" s="113"/>
      <c r="D14" s="30"/>
    </row>
    <row r="15" spans="2:4" ht="32.25" customHeight="1" thickBot="1" x14ac:dyDescent="0.3">
      <c r="B15" s="23" t="s">
        <v>63</v>
      </c>
      <c r="C15" s="114">
        <f>SUM(C11:C14)</f>
        <v>62500</v>
      </c>
      <c r="D15" s="27"/>
    </row>
    <row r="16" spans="2:4" ht="20.25" customHeight="1" x14ac:dyDescent="0.25">
      <c r="B16" s="4" t="s">
        <v>64</v>
      </c>
      <c r="C16" s="115">
        <v>40000</v>
      </c>
      <c r="D16" s="29" t="s">
        <v>129</v>
      </c>
    </row>
    <row r="17" spans="2:4" ht="21" customHeight="1" x14ac:dyDescent="0.25">
      <c r="B17" s="4" t="s">
        <v>65</v>
      </c>
      <c r="C17" s="115">
        <v>80000</v>
      </c>
      <c r="D17" s="29" t="s">
        <v>128</v>
      </c>
    </row>
    <row r="18" spans="2:4" ht="22.5" customHeight="1" thickBot="1" x14ac:dyDescent="0.3">
      <c r="B18" s="5" t="s">
        <v>66</v>
      </c>
      <c r="C18" s="111"/>
      <c r="D18" s="30" t="s">
        <v>67</v>
      </c>
    </row>
    <row r="19" spans="2:4" ht="33.75" customHeight="1" thickBot="1" x14ac:dyDescent="0.3">
      <c r="B19" s="23" t="s">
        <v>68</v>
      </c>
      <c r="C19" s="114">
        <f>SUM(C16:C18)</f>
        <v>120000</v>
      </c>
      <c r="D19" s="27"/>
    </row>
    <row r="20" spans="2:4" ht="29.25" customHeight="1" thickBot="1" x14ac:dyDescent="0.3">
      <c r="B20" s="25" t="s">
        <v>69</v>
      </c>
      <c r="C20" s="116">
        <f>C10+C15-C19</f>
        <v>82500</v>
      </c>
      <c r="D20" s="31"/>
    </row>
    <row r="21" spans="2:4" x14ac:dyDescent="0.25">
      <c r="B21" s="2"/>
      <c r="C21" s="19"/>
      <c r="D21" s="2"/>
    </row>
    <row r="22" spans="2:4" x14ac:dyDescent="0.25">
      <c r="B22" s="2" t="s">
        <v>70</v>
      </c>
      <c r="C22" s="19"/>
      <c r="D22" s="2"/>
    </row>
    <row r="23" spans="2:4" x14ac:dyDescent="0.25">
      <c r="B23" s="2"/>
      <c r="C23" s="19"/>
      <c r="D23" s="2"/>
    </row>
    <row r="24" spans="2:4" x14ac:dyDescent="0.25">
      <c r="B24" s="2"/>
      <c r="C24" s="19"/>
      <c r="D24" s="2"/>
    </row>
  </sheetData>
  <pageMargins left="0.7" right="0.7" top="0.78740157499999996" bottom="0.78740157499999996" header="0.3" footer="0.3"/>
  <pageSetup paperSize="9" scale="98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topLeftCell="A16" workbookViewId="0">
      <selection activeCell="E43" sqref="E43"/>
    </sheetView>
  </sheetViews>
  <sheetFormatPr defaultRowHeight="15" x14ac:dyDescent="0.25"/>
  <cols>
    <col min="1" max="1" width="5" customWidth="1"/>
    <col min="3" max="3" width="28" customWidth="1"/>
    <col min="4" max="4" width="7.5703125" customWidth="1"/>
    <col min="5" max="5" width="10.7109375" customWidth="1"/>
    <col min="6" max="6" width="10.5703125" customWidth="1"/>
    <col min="7" max="7" width="10.7109375" customWidth="1"/>
    <col min="8" max="8" width="7.140625" customWidth="1"/>
    <col min="9" max="9" width="10.42578125" customWidth="1"/>
    <col min="10" max="11" width="10.28515625" customWidth="1"/>
    <col min="12" max="12" width="5.7109375" customWidth="1"/>
    <col min="13" max="13" width="10.140625" customWidth="1"/>
    <col min="14" max="15" width="10" customWidth="1"/>
    <col min="16" max="16" width="5.7109375" customWidth="1"/>
    <col min="17" max="18" width="9.85546875" customWidth="1"/>
    <col min="20" max="20" width="5.7109375" customWidth="1"/>
    <col min="21" max="21" width="9.28515625" customWidth="1"/>
    <col min="22" max="22" width="8.85546875" customWidth="1"/>
    <col min="23" max="23" width="9.28515625" customWidth="1"/>
    <col min="24" max="24" width="5.85546875" customWidth="1"/>
    <col min="25" max="25" width="9.28515625" customWidth="1"/>
    <col min="26" max="26" width="8.5703125" customWidth="1"/>
    <col min="27" max="27" width="9.7109375" customWidth="1"/>
    <col min="28" max="28" width="5.85546875" customWidth="1"/>
  </cols>
  <sheetData>
    <row r="1" spans="1:28" x14ac:dyDescent="0.25">
      <c r="A1" s="9" t="s">
        <v>71</v>
      </c>
      <c r="C1" s="9"/>
      <c r="D1" s="9" t="s">
        <v>115</v>
      </c>
      <c r="F1" s="2"/>
      <c r="G1" s="2"/>
    </row>
    <row r="2" spans="1:28" ht="18.75" x14ac:dyDescent="0.3">
      <c r="B2" s="1"/>
      <c r="C2" s="1"/>
      <c r="D2" s="2"/>
      <c r="E2" s="2"/>
      <c r="F2" s="2"/>
      <c r="G2" s="2"/>
    </row>
    <row r="3" spans="1:28" ht="15.75" x14ac:dyDescent="0.25">
      <c r="A3" s="8" t="s">
        <v>111</v>
      </c>
      <c r="B3" s="2"/>
      <c r="C3" s="2"/>
      <c r="D3" s="2"/>
      <c r="E3" s="2"/>
      <c r="F3" s="2"/>
      <c r="G3" s="2"/>
    </row>
    <row r="4" spans="1:28" ht="15.75" x14ac:dyDescent="0.25">
      <c r="A4" s="8"/>
      <c r="B4" s="2"/>
      <c r="C4" s="2"/>
      <c r="D4" s="2"/>
      <c r="E4" s="2"/>
      <c r="F4" s="2"/>
      <c r="G4" s="2"/>
    </row>
    <row r="5" spans="1:28" ht="15.75" x14ac:dyDescent="0.25">
      <c r="A5" s="8" t="s">
        <v>0</v>
      </c>
      <c r="B5" s="2"/>
      <c r="C5" s="2"/>
      <c r="D5" s="2" t="s">
        <v>117</v>
      </c>
      <c r="E5" s="2"/>
      <c r="F5" s="2"/>
      <c r="G5" s="2"/>
    </row>
    <row r="6" spans="1:28" x14ac:dyDescent="0.25">
      <c r="A6" s="2"/>
      <c r="B6" s="2"/>
      <c r="C6" s="2"/>
      <c r="D6" s="2"/>
      <c r="E6" s="2"/>
      <c r="F6" s="2"/>
      <c r="G6" s="2"/>
    </row>
    <row r="7" spans="1:28" ht="15.75" x14ac:dyDescent="0.25">
      <c r="A7" s="8" t="s">
        <v>18</v>
      </c>
      <c r="B7" s="2"/>
      <c r="C7" s="2"/>
      <c r="D7" s="2">
        <v>2017</v>
      </c>
      <c r="E7" s="2"/>
      <c r="F7" s="2"/>
      <c r="G7" s="2"/>
    </row>
    <row r="8" spans="1:28" ht="15.75" thickBot="1" x14ac:dyDescent="0.3">
      <c r="A8" s="2"/>
      <c r="B8" s="2"/>
      <c r="C8" s="2"/>
      <c r="D8" s="2"/>
      <c r="E8" s="2"/>
      <c r="F8" s="2"/>
      <c r="G8" s="2"/>
    </row>
    <row r="9" spans="1:28" ht="28.5" customHeight="1" thickBot="1" x14ac:dyDescent="0.3">
      <c r="A9" s="224" t="s">
        <v>72</v>
      </c>
      <c r="B9" s="227" t="s">
        <v>73</v>
      </c>
      <c r="C9" s="228"/>
      <c r="D9" s="233" t="s">
        <v>74</v>
      </c>
      <c r="E9" s="222" t="s">
        <v>75</v>
      </c>
      <c r="F9" s="222"/>
      <c r="G9" s="222"/>
      <c r="H9" s="223"/>
      <c r="I9" s="215" t="s">
        <v>76</v>
      </c>
      <c r="J9" s="215"/>
      <c r="K9" s="215"/>
      <c r="L9" s="216"/>
      <c r="M9" s="212" t="s">
        <v>124</v>
      </c>
      <c r="N9" s="213"/>
      <c r="O9" s="213"/>
      <c r="P9" s="214"/>
      <c r="Q9" s="215" t="s">
        <v>5</v>
      </c>
      <c r="R9" s="215"/>
      <c r="S9" s="215"/>
      <c r="T9" s="216"/>
      <c r="U9" s="194" t="s">
        <v>122</v>
      </c>
      <c r="V9" s="194"/>
      <c r="W9" s="194"/>
      <c r="X9" s="194"/>
      <c r="Y9" s="204" t="s">
        <v>123</v>
      </c>
      <c r="Z9" s="205"/>
      <c r="AA9" s="205"/>
      <c r="AB9" s="206"/>
    </row>
    <row r="10" spans="1:28" ht="15" customHeight="1" x14ac:dyDescent="0.25">
      <c r="A10" s="225"/>
      <c r="B10" s="229"/>
      <c r="C10" s="230"/>
      <c r="D10" s="234"/>
      <c r="E10" s="195" t="s">
        <v>112</v>
      </c>
      <c r="F10" s="197" t="s">
        <v>118</v>
      </c>
      <c r="G10" s="198"/>
      <c r="H10" s="219"/>
      <c r="I10" s="220" t="s">
        <v>112</v>
      </c>
      <c r="J10" s="199" t="s">
        <v>118</v>
      </c>
      <c r="K10" s="200"/>
      <c r="L10" s="201"/>
      <c r="M10" s="217" t="s">
        <v>112</v>
      </c>
      <c r="N10" s="197" t="s">
        <v>118</v>
      </c>
      <c r="O10" s="198"/>
      <c r="P10" s="219"/>
      <c r="Q10" s="220" t="s">
        <v>112</v>
      </c>
      <c r="R10" s="199" t="s">
        <v>118</v>
      </c>
      <c r="S10" s="200"/>
      <c r="T10" s="201"/>
      <c r="U10" s="195" t="s">
        <v>112</v>
      </c>
      <c r="V10" s="197" t="s">
        <v>118</v>
      </c>
      <c r="W10" s="198"/>
      <c r="X10" s="198"/>
      <c r="Y10" s="207" t="s">
        <v>112</v>
      </c>
      <c r="Z10" s="209" t="s">
        <v>118</v>
      </c>
      <c r="AA10" s="210"/>
      <c r="AB10" s="211"/>
    </row>
    <row r="11" spans="1:28" ht="42" customHeight="1" thickBot="1" x14ac:dyDescent="0.3">
      <c r="A11" s="226"/>
      <c r="B11" s="231"/>
      <c r="C11" s="232"/>
      <c r="D11" s="235"/>
      <c r="E11" s="196"/>
      <c r="F11" s="46" t="s">
        <v>113</v>
      </c>
      <c r="G11" s="56" t="s">
        <v>77</v>
      </c>
      <c r="H11" s="103" t="s">
        <v>114</v>
      </c>
      <c r="I11" s="221"/>
      <c r="J11" s="57" t="s">
        <v>113</v>
      </c>
      <c r="K11" s="86" t="s">
        <v>77</v>
      </c>
      <c r="L11" s="58" t="s">
        <v>114</v>
      </c>
      <c r="M11" s="218"/>
      <c r="N11" s="46" t="s">
        <v>113</v>
      </c>
      <c r="O11" s="56" t="s">
        <v>77</v>
      </c>
      <c r="P11" s="103" t="s">
        <v>114</v>
      </c>
      <c r="Q11" s="221"/>
      <c r="R11" s="57" t="s">
        <v>113</v>
      </c>
      <c r="S11" s="86" t="s">
        <v>77</v>
      </c>
      <c r="T11" s="58" t="s">
        <v>114</v>
      </c>
      <c r="U11" s="196"/>
      <c r="V11" s="46" t="s">
        <v>113</v>
      </c>
      <c r="W11" s="56" t="s">
        <v>77</v>
      </c>
      <c r="X11" s="47" t="s">
        <v>114</v>
      </c>
      <c r="Y11" s="208"/>
      <c r="Z11" s="57" t="s">
        <v>113</v>
      </c>
      <c r="AA11" s="86" t="s">
        <v>77</v>
      </c>
      <c r="AB11" s="58" t="s">
        <v>114</v>
      </c>
    </row>
    <row r="12" spans="1:28" x14ac:dyDescent="0.25">
      <c r="A12" s="40">
        <v>1</v>
      </c>
      <c r="B12" s="202" t="s">
        <v>78</v>
      </c>
      <c r="C12" s="203" t="s">
        <v>26</v>
      </c>
      <c r="D12" s="45" t="s">
        <v>79</v>
      </c>
      <c r="E12" s="48">
        <f>I12+U12+Y12+M12+Q12</f>
        <v>1020000</v>
      </c>
      <c r="F12" s="48">
        <f t="shared" ref="F12:G19" si="0">J12+V12+Z12+N12+R12</f>
        <v>1020000</v>
      </c>
      <c r="G12" s="48">
        <f t="shared" si="0"/>
        <v>1441597.55</v>
      </c>
      <c r="H12" s="89">
        <f>IF(F12=0,0,((G12/F12)*100))</f>
        <v>141.33309313725491</v>
      </c>
      <c r="I12" s="59"/>
      <c r="J12" s="60"/>
      <c r="K12" s="62">
        <v>655388.18000000005</v>
      </c>
      <c r="L12" s="87">
        <f>IF(J12=0,0,((K12/J12)*100))</f>
        <v>0</v>
      </c>
      <c r="M12" s="63"/>
      <c r="N12" s="62"/>
      <c r="O12" s="62"/>
      <c r="P12" s="89">
        <f>IF(N12=0,0,((O12/N12)*100))</f>
        <v>0</v>
      </c>
      <c r="Q12" s="61">
        <v>1020000</v>
      </c>
      <c r="R12" s="63">
        <v>1020000</v>
      </c>
      <c r="S12" s="62">
        <v>786209.37</v>
      </c>
      <c r="T12" s="87">
        <f>IF(R12=0,0,((S12/R12)*100))</f>
        <v>77.079350000000005</v>
      </c>
      <c r="U12" s="61"/>
      <c r="V12" s="62"/>
      <c r="W12" s="62"/>
      <c r="X12" s="51">
        <f>IF(V12=0,0,((W12/V12)*100))</f>
        <v>0</v>
      </c>
      <c r="Y12" s="63"/>
      <c r="Z12" s="62"/>
      <c r="AA12" s="62"/>
      <c r="AB12" s="87">
        <f>IF(Z12=0,0,((AA12/Z12)*100))</f>
        <v>0</v>
      </c>
    </row>
    <row r="13" spans="1:28" x14ac:dyDescent="0.25">
      <c r="A13" s="32">
        <v>2</v>
      </c>
      <c r="B13" s="189" t="s">
        <v>80</v>
      </c>
      <c r="C13" s="190" t="s">
        <v>28</v>
      </c>
      <c r="D13" s="35" t="s">
        <v>79</v>
      </c>
      <c r="E13" s="48">
        <f t="shared" ref="E13:E19" si="1">I13+U13+Y13+M13+Q13</f>
        <v>3600</v>
      </c>
      <c r="F13" s="48">
        <f t="shared" si="0"/>
        <v>3600</v>
      </c>
      <c r="G13" s="48">
        <f t="shared" si="0"/>
        <v>0</v>
      </c>
      <c r="H13" s="89">
        <f t="shared" ref="H13:H40" si="2">IF(F13=0,0,((G13/F13)*100))</f>
        <v>0</v>
      </c>
      <c r="I13" s="64"/>
      <c r="J13" s="60"/>
      <c r="K13" s="66"/>
      <c r="L13" s="81">
        <f t="shared" ref="L13:L40" si="3">IF(J13=0,0,((K13/J13)*100))</f>
        <v>0</v>
      </c>
      <c r="M13" s="67"/>
      <c r="N13" s="66"/>
      <c r="O13" s="66"/>
      <c r="P13" s="89">
        <f t="shared" ref="P13:P40" si="4">IF(N13=0,0,((O13/N13)*100))</f>
        <v>0</v>
      </c>
      <c r="Q13" s="65">
        <v>3600</v>
      </c>
      <c r="R13" s="67">
        <v>3600</v>
      </c>
      <c r="S13" s="66"/>
      <c r="T13" s="89">
        <f t="shared" ref="T13:T40" si="5">IF(R13=0,0,((S13/R13)*100))</f>
        <v>0</v>
      </c>
      <c r="U13" s="65"/>
      <c r="V13" s="66"/>
      <c r="W13" s="66"/>
      <c r="X13" s="51">
        <f t="shared" ref="X13:X40" si="6">IF(V13=0,0,((W13/V13)*100))</f>
        <v>0</v>
      </c>
      <c r="Y13" s="67"/>
      <c r="Z13" s="66"/>
      <c r="AA13" s="66"/>
      <c r="AB13" s="89">
        <f t="shared" ref="AB13:AB40" si="7">IF(Z13=0,0,((AA13/Z13)*100))</f>
        <v>0</v>
      </c>
    </row>
    <row r="14" spans="1:28" x14ac:dyDescent="0.25">
      <c r="A14" s="32">
        <v>3</v>
      </c>
      <c r="B14" s="189" t="s">
        <v>81</v>
      </c>
      <c r="C14" s="190" t="s">
        <v>29</v>
      </c>
      <c r="D14" s="35" t="s">
        <v>79</v>
      </c>
      <c r="E14" s="48">
        <f t="shared" si="1"/>
        <v>0</v>
      </c>
      <c r="F14" s="48">
        <f t="shared" si="0"/>
        <v>0</v>
      </c>
      <c r="G14" s="48">
        <f t="shared" si="0"/>
        <v>0</v>
      </c>
      <c r="H14" s="89">
        <f t="shared" si="2"/>
        <v>0</v>
      </c>
      <c r="I14" s="64"/>
      <c r="J14" s="60"/>
      <c r="K14" s="66"/>
      <c r="L14" s="81">
        <f t="shared" si="3"/>
        <v>0</v>
      </c>
      <c r="M14" s="67"/>
      <c r="N14" s="66"/>
      <c r="O14" s="66"/>
      <c r="P14" s="89">
        <f t="shared" si="4"/>
        <v>0</v>
      </c>
      <c r="Q14" s="65"/>
      <c r="R14" s="66"/>
      <c r="S14" s="66"/>
      <c r="T14" s="89">
        <f t="shared" si="5"/>
        <v>0</v>
      </c>
      <c r="U14" s="65"/>
      <c r="V14" s="66"/>
      <c r="W14" s="66"/>
      <c r="X14" s="51">
        <f t="shared" si="6"/>
        <v>0</v>
      </c>
      <c r="Y14" s="67"/>
      <c r="Z14" s="66"/>
      <c r="AA14" s="66"/>
      <c r="AB14" s="89">
        <f t="shared" si="7"/>
        <v>0</v>
      </c>
    </row>
    <row r="15" spans="1:28" x14ac:dyDescent="0.25">
      <c r="A15" s="32">
        <v>4</v>
      </c>
      <c r="B15" s="189" t="s">
        <v>82</v>
      </c>
      <c r="C15" s="190" t="s">
        <v>30</v>
      </c>
      <c r="D15" s="35" t="s">
        <v>79</v>
      </c>
      <c r="E15" s="48">
        <f t="shared" si="1"/>
        <v>0</v>
      </c>
      <c r="F15" s="48">
        <f t="shared" si="0"/>
        <v>0</v>
      </c>
      <c r="G15" s="48">
        <f t="shared" si="0"/>
        <v>0</v>
      </c>
      <c r="H15" s="89">
        <f t="shared" si="2"/>
        <v>0</v>
      </c>
      <c r="I15" s="64"/>
      <c r="J15" s="60"/>
      <c r="K15" s="66"/>
      <c r="L15" s="81">
        <f t="shared" si="3"/>
        <v>0</v>
      </c>
      <c r="M15" s="67"/>
      <c r="N15" s="66"/>
      <c r="O15" s="66"/>
      <c r="P15" s="89">
        <f t="shared" si="4"/>
        <v>0</v>
      </c>
      <c r="Q15" s="65"/>
      <c r="R15" s="66"/>
      <c r="S15" s="66"/>
      <c r="T15" s="89">
        <f t="shared" si="5"/>
        <v>0</v>
      </c>
      <c r="U15" s="65"/>
      <c r="V15" s="66"/>
      <c r="W15" s="66"/>
      <c r="X15" s="51">
        <f t="shared" si="6"/>
        <v>0</v>
      </c>
      <c r="Y15" s="67"/>
      <c r="Z15" s="66"/>
      <c r="AA15" s="66"/>
      <c r="AB15" s="89">
        <f t="shared" si="7"/>
        <v>0</v>
      </c>
    </row>
    <row r="16" spans="1:28" x14ac:dyDescent="0.25">
      <c r="A16" s="32">
        <v>5</v>
      </c>
      <c r="B16" s="189" t="s">
        <v>7</v>
      </c>
      <c r="C16" s="190" t="s">
        <v>31</v>
      </c>
      <c r="D16" s="35" t="s">
        <v>79</v>
      </c>
      <c r="E16" s="48">
        <f t="shared" si="1"/>
        <v>0</v>
      </c>
      <c r="F16" s="48">
        <f t="shared" si="0"/>
        <v>0</v>
      </c>
      <c r="G16" s="48">
        <f t="shared" ref="G16:G19" si="8">K16+W16+AA16+O16+S16</f>
        <v>0</v>
      </c>
      <c r="H16" s="89">
        <f t="shared" si="2"/>
        <v>0</v>
      </c>
      <c r="I16" s="64"/>
      <c r="J16" s="60"/>
      <c r="K16" s="66"/>
      <c r="L16" s="81">
        <f t="shared" si="3"/>
        <v>0</v>
      </c>
      <c r="M16" s="67"/>
      <c r="N16" s="66"/>
      <c r="O16" s="66"/>
      <c r="P16" s="89">
        <f t="shared" si="4"/>
        <v>0</v>
      </c>
      <c r="Q16" s="65"/>
      <c r="R16" s="66"/>
      <c r="S16" s="66"/>
      <c r="T16" s="89">
        <f t="shared" si="5"/>
        <v>0</v>
      </c>
      <c r="U16" s="65"/>
      <c r="V16" s="66"/>
      <c r="W16" s="66"/>
      <c r="X16" s="51">
        <f t="shared" si="6"/>
        <v>0</v>
      </c>
      <c r="Y16" s="67"/>
      <c r="Z16" s="66"/>
      <c r="AA16" s="66"/>
      <c r="AB16" s="89">
        <f t="shared" si="7"/>
        <v>0</v>
      </c>
    </row>
    <row r="17" spans="1:28" x14ac:dyDescent="0.25">
      <c r="A17" s="32">
        <v>6</v>
      </c>
      <c r="B17" s="189" t="s">
        <v>83</v>
      </c>
      <c r="C17" s="190" t="s">
        <v>33</v>
      </c>
      <c r="D17" s="35" t="s">
        <v>79</v>
      </c>
      <c r="E17" s="48">
        <f t="shared" si="1"/>
        <v>0</v>
      </c>
      <c r="F17" s="48">
        <f t="shared" si="0"/>
        <v>0</v>
      </c>
      <c r="G17" s="48">
        <f t="shared" si="8"/>
        <v>59414.04</v>
      </c>
      <c r="H17" s="89">
        <f t="shared" si="2"/>
        <v>0</v>
      </c>
      <c r="I17" s="64"/>
      <c r="J17" s="60"/>
      <c r="K17" s="66">
        <v>59414.04</v>
      </c>
      <c r="L17" s="81">
        <f t="shared" si="3"/>
        <v>0</v>
      </c>
      <c r="M17" s="67"/>
      <c r="N17" s="66"/>
      <c r="O17" s="66"/>
      <c r="P17" s="89">
        <f t="shared" si="4"/>
        <v>0</v>
      </c>
      <c r="Q17" s="65"/>
      <c r="R17" s="66"/>
      <c r="S17" s="66"/>
      <c r="T17" s="89">
        <f t="shared" si="5"/>
        <v>0</v>
      </c>
      <c r="U17" s="65"/>
      <c r="V17" s="66"/>
      <c r="W17" s="66"/>
      <c r="X17" s="51">
        <f t="shared" si="6"/>
        <v>0</v>
      </c>
      <c r="Y17" s="67"/>
      <c r="Z17" s="66"/>
      <c r="AA17" s="66"/>
      <c r="AB17" s="89">
        <f t="shared" si="7"/>
        <v>0</v>
      </c>
    </row>
    <row r="18" spans="1:28" x14ac:dyDescent="0.25">
      <c r="A18" s="32">
        <v>7</v>
      </c>
      <c r="B18" s="189" t="s">
        <v>9</v>
      </c>
      <c r="C18" s="190" t="s">
        <v>34</v>
      </c>
      <c r="D18" s="35" t="s">
        <v>79</v>
      </c>
      <c r="E18" s="48">
        <f t="shared" si="1"/>
        <v>0</v>
      </c>
      <c r="F18" s="48">
        <f t="shared" si="0"/>
        <v>0</v>
      </c>
      <c r="G18" s="48">
        <f t="shared" si="8"/>
        <v>0</v>
      </c>
      <c r="H18" s="89">
        <f t="shared" si="2"/>
        <v>0</v>
      </c>
      <c r="I18" s="68"/>
      <c r="J18" s="60"/>
      <c r="K18" s="49"/>
      <c r="L18" s="81">
        <f t="shared" si="3"/>
        <v>0</v>
      </c>
      <c r="M18" s="70"/>
      <c r="N18" s="49"/>
      <c r="O18" s="49"/>
      <c r="P18" s="89">
        <f t="shared" si="4"/>
        <v>0</v>
      </c>
      <c r="Q18" s="69"/>
      <c r="R18" s="66"/>
      <c r="S18" s="49"/>
      <c r="T18" s="89">
        <f t="shared" si="5"/>
        <v>0</v>
      </c>
      <c r="U18" s="69"/>
      <c r="V18" s="49"/>
      <c r="W18" s="49"/>
      <c r="X18" s="51">
        <f t="shared" si="6"/>
        <v>0</v>
      </c>
      <c r="Y18" s="70"/>
      <c r="Z18" s="66"/>
      <c r="AA18" s="49"/>
      <c r="AB18" s="89">
        <f t="shared" si="7"/>
        <v>0</v>
      </c>
    </row>
    <row r="19" spans="1:28" x14ac:dyDescent="0.25">
      <c r="A19" s="32">
        <v>8</v>
      </c>
      <c r="B19" s="189" t="s">
        <v>10</v>
      </c>
      <c r="C19" s="190" t="s">
        <v>35</v>
      </c>
      <c r="D19" s="35" t="s">
        <v>79</v>
      </c>
      <c r="E19" s="48">
        <f t="shared" si="1"/>
        <v>11634791.800000001</v>
      </c>
      <c r="F19" s="48">
        <f t="shared" si="0"/>
        <v>11723980.800000001</v>
      </c>
      <c r="G19" s="48">
        <f t="shared" si="8"/>
        <v>8880211.870000001</v>
      </c>
      <c r="H19" s="89">
        <f t="shared" si="2"/>
        <v>75.743998744863177</v>
      </c>
      <c r="I19" s="68">
        <v>1600000</v>
      </c>
      <c r="J19" s="68">
        <v>1600000</v>
      </c>
      <c r="K19" s="49">
        <v>1600000</v>
      </c>
      <c r="L19" s="81">
        <f t="shared" si="3"/>
        <v>100</v>
      </c>
      <c r="M19" s="70">
        <v>9547470</v>
      </c>
      <c r="N19" s="49">
        <v>9628409</v>
      </c>
      <c r="O19" s="49">
        <v>6993293.0300000003</v>
      </c>
      <c r="P19" s="89">
        <f t="shared" si="4"/>
        <v>72.631865036061512</v>
      </c>
      <c r="Q19" s="69"/>
      <c r="R19" s="66"/>
      <c r="S19" s="49"/>
      <c r="T19" s="89">
        <f t="shared" si="5"/>
        <v>0</v>
      </c>
      <c r="U19" s="69">
        <v>361321.8</v>
      </c>
      <c r="V19" s="69">
        <v>361321.8</v>
      </c>
      <c r="W19" s="49">
        <v>191382.59</v>
      </c>
      <c r="X19" s="51">
        <f t="shared" si="6"/>
        <v>52.967352094448771</v>
      </c>
      <c r="Y19" s="70">
        <v>126000</v>
      </c>
      <c r="Z19" s="66">
        <v>134250</v>
      </c>
      <c r="AA19" s="49">
        <v>95536.25</v>
      </c>
      <c r="AB19" s="89">
        <f t="shared" si="7"/>
        <v>71.162942271880823</v>
      </c>
    </row>
    <row r="20" spans="1:28" x14ac:dyDescent="0.25">
      <c r="A20" s="33">
        <v>9</v>
      </c>
      <c r="B20" s="191" t="s">
        <v>84</v>
      </c>
      <c r="C20" s="191"/>
      <c r="D20" s="35" t="s">
        <v>79</v>
      </c>
      <c r="E20" s="50">
        <f>SUM(E12:E19)</f>
        <v>12658391.800000001</v>
      </c>
      <c r="F20" s="50">
        <f t="shared" ref="F20:AA20" si="9">SUM(F12:F19)</f>
        <v>12747580.800000001</v>
      </c>
      <c r="G20" s="50">
        <f t="shared" si="9"/>
        <v>10381223.460000001</v>
      </c>
      <c r="H20" s="89">
        <f t="shared" si="2"/>
        <v>81.436812387178591</v>
      </c>
      <c r="I20" s="50">
        <f t="shared" si="9"/>
        <v>1600000</v>
      </c>
      <c r="J20" s="50">
        <f t="shared" si="9"/>
        <v>1600000</v>
      </c>
      <c r="K20" s="50">
        <f t="shared" si="9"/>
        <v>2314802.2200000002</v>
      </c>
      <c r="L20" s="81">
        <f t="shared" si="3"/>
        <v>144.67513875000003</v>
      </c>
      <c r="M20" s="104">
        <f t="shared" ref="M20:O20" si="10">SUM(M12:M19)</f>
        <v>9547470</v>
      </c>
      <c r="N20" s="50">
        <f t="shared" si="10"/>
        <v>9628409</v>
      </c>
      <c r="O20" s="50">
        <f t="shared" si="10"/>
        <v>6993293.0300000003</v>
      </c>
      <c r="P20" s="89">
        <f t="shared" si="4"/>
        <v>72.631865036061512</v>
      </c>
      <c r="Q20" s="50">
        <f t="shared" ref="Q20:S20" si="11">SUM(Q12:Q19)</f>
        <v>1023600</v>
      </c>
      <c r="R20" s="50">
        <f t="shared" si="11"/>
        <v>1023600</v>
      </c>
      <c r="S20" s="50">
        <f t="shared" si="11"/>
        <v>786209.37</v>
      </c>
      <c r="T20" s="89">
        <f t="shared" si="5"/>
        <v>76.808262016412669</v>
      </c>
      <c r="U20" s="50">
        <f t="shared" si="9"/>
        <v>361321.8</v>
      </c>
      <c r="V20" s="50">
        <f t="shared" si="9"/>
        <v>361321.8</v>
      </c>
      <c r="W20" s="50">
        <f t="shared" si="9"/>
        <v>191382.59</v>
      </c>
      <c r="X20" s="51">
        <f t="shared" si="6"/>
        <v>52.967352094448771</v>
      </c>
      <c r="Y20" s="104">
        <f t="shared" si="9"/>
        <v>126000</v>
      </c>
      <c r="Z20" s="50">
        <f t="shared" si="9"/>
        <v>134250</v>
      </c>
      <c r="AA20" s="50">
        <f t="shared" si="9"/>
        <v>95536.25</v>
      </c>
      <c r="AB20" s="89">
        <f t="shared" si="7"/>
        <v>71.162942271880823</v>
      </c>
    </row>
    <row r="21" spans="1:28" x14ac:dyDescent="0.25">
      <c r="A21" s="32">
        <v>10</v>
      </c>
      <c r="B21" s="189" t="s">
        <v>85</v>
      </c>
      <c r="C21" s="190" t="s">
        <v>85</v>
      </c>
      <c r="D21" s="35" t="s">
        <v>79</v>
      </c>
      <c r="E21" s="48">
        <f>I21+U21+Y21+M21+Q21</f>
        <v>917500</v>
      </c>
      <c r="F21" s="48">
        <f>J21+V21+Z21+N21+R21</f>
        <v>917500</v>
      </c>
      <c r="G21" s="48">
        <f>K21+W21+AA21+O21+S21</f>
        <v>1286650.1200000001</v>
      </c>
      <c r="H21" s="89">
        <f t="shared" si="2"/>
        <v>140.2343455040872</v>
      </c>
      <c r="I21" s="71">
        <v>182500</v>
      </c>
      <c r="J21" s="71">
        <v>182500</v>
      </c>
      <c r="K21" s="74">
        <v>757704.1</v>
      </c>
      <c r="L21" s="81">
        <f t="shared" si="3"/>
        <v>415.18032876712329</v>
      </c>
      <c r="M21" s="75">
        <v>115000</v>
      </c>
      <c r="N21" s="73">
        <v>115000</v>
      </c>
      <c r="O21" s="74">
        <v>47031.94</v>
      </c>
      <c r="P21" s="89">
        <f t="shared" si="4"/>
        <v>40.897339130434787</v>
      </c>
      <c r="Q21" s="73">
        <v>620000</v>
      </c>
      <c r="R21" s="75">
        <v>620000</v>
      </c>
      <c r="S21" s="74">
        <v>478424.08</v>
      </c>
      <c r="T21" s="89">
        <f t="shared" si="5"/>
        <v>77.165174193548395</v>
      </c>
      <c r="U21" s="73"/>
      <c r="V21" s="74"/>
      <c r="W21" s="74">
        <v>3490</v>
      </c>
      <c r="X21" s="51">
        <f t="shared" si="6"/>
        <v>0</v>
      </c>
      <c r="Y21" s="75"/>
      <c r="Z21" s="74"/>
      <c r="AA21" s="74"/>
      <c r="AB21" s="89">
        <f t="shared" si="7"/>
        <v>0</v>
      </c>
    </row>
    <row r="22" spans="1:28" x14ac:dyDescent="0.25">
      <c r="A22" s="32">
        <v>11</v>
      </c>
      <c r="B22" s="189" t="s">
        <v>86</v>
      </c>
      <c r="C22" s="190" t="s">
        <v>86</v>
      </c>
      <c r="D22" s="35" t="s">
        <v>79</v>
      </c>
      <c r="E22" s="48">
        <f t="shared" ref="E22:E36" si="12">I22+U22+Y22+M22+Q22</f>
        <v>763000</v>
      </c>
      <c r="F22" s="48">
        <f t="shared" ref="F22:F36" si="13">J22+V22+Z22+N22+R22</f>
        <v>747000</v>
      </c>
      <c r="G22" s="48">
        <f t="shared" ref="G22:G36" si="14">K22+W22+AA22+O22+S22</f>
        <v>400599.57999999996</v>
      </c>
      <c r="H22" s="89">
        <f t="shared" si="2"/>
        <v>53.627788487282459</v>
      </c>
      <c r="I22" s="71">
        <v>690000</v>
      </c>
      <c r="J22" s="71">
        <v>674000</v>
      </c>
      <c r="K22" s="49">
        <v>365334.79</v>
      </c>
      <c r="L22" s="81">
        <f t="shared" si="3"/>
        <v>54.203974777448074</v>
      </c>
      <c r="M22" s="75"/>
      <c r="N22" s="73"/>
      <c r="O22" s="49"/>
      <c r="P22" s="89">
        <f t="shared" si="4"/>
        <v>0</v>
      </c>
      <c r="Q22" s="73">
        <v>73000</v>
      </c>
      <c r="R22" s="75">
        <v>73000</v>
      </c>
      <c r="S22" s="49">
        <v>35264.79</v>
      </c>
      <c r="T22" s="89">
        <f t="shared" si="5"/>
        <v>48.307931506849314</v>
      </c>
      <c r="U22" s="73"/>
      <c r="V22" s="49"/>
      <c r="W22" s="49"/>
      <c r="X22" s="51">
        <f t="shared" si="6"/>
        <v>0</v>
      </c>
      <c r="Y22" s="75"/>
      <c r="Z22" s="74"/>
      <c r="AA22" s="49"/>
      <c r="AB22" s="89">
        <f t="shared" si="7"/>
        <v>0</v>
      </c>
    </row>
    <row r="23" spans="1:28" x14ac:dyDescent="0.25">
      <c r="A23" s="32">
        <v>12</v>
      </c>
      <c r="B23" s="189" t="s">
        <v>121</v>
      </c>
      <c r="C23" s="190" t="s">
        <v>87</v>
      </c>
      <c r="D23" s="35" t="s">
        <v>79</v>
      </c>
      <c r="E23" s="48">
        <f t="shared" si="12"/>
        <v>23000</v>
      </c>
      <c r="F23" s="48">
        <f t="shared" si="13"/>
        <v>23000</v>
      </c>
      <c r="G23" s="48">
        <f t="shared" si="14"/>
        <v>16795.73</v>
      </c>
      <c r="H23" s="89">
        <f t="shared" si="2"/>
        <v>73.02491304347825</v>
      </c>
      <c r="I23" s="71">
        <v>3000</v>
      </c>
      <c r="J23" s="71">
        <v>3000</v>
      </c>
      <c r="K23" s="49">
        <v>1899</v>
      </c>
      <c r="L23" s="81">
        <f t="shared" si="3"/>
        <v>63.3</v>
      </c>
      <c r="M23" s="75"/>
      <c r="N23" s="73"/>
      <c r="O23" s="49"/>
      <c r="P23" s="89">
        <f t="shared" si="4"/>
        <v>0</v>
      </c>
      <c r="Q23" s="73">
        <v>20000</v>
      </c>
      <c r="R23" s="75">
        <v>20000</v>
      </c>
      <c r="S23" s="49">
        <v>14896.73</v>
      </c>
      <c r="T23" s="89">
        <f t="shared" si="5"/>
        <v>74.483649999999997</v>
      </c>
      <c r="U23" s="73"/>
      <c r="V23" s="49"/>
      <c r="W23" s="49"/>
      <c r="X23" s="51">
        <f t="shared" si="6"/>
        <v>0</v>
      </c>
      <c r="Y23" s="75"/>
      <c r="Z23" s="74"/>
      <c r="AA23" s="49"/>
      <c r="AB23" s="89">
        <f t="shared" si="7"/>
        <v>0</v>
      </c>
    </row>
    <row r="24" spans="1:28" x14ac:dyDescent="0.25">
      <c r="A24" s="32">
        <v>14</v>
      </c>
      <c r="B24" s="189" t="s">
        <v>88</v>
      </c>
      <c r="C24" s="190" t="s">
        <v>88</v>
      </c>
      <c r="D24" s="35" t="s">
        <v>79</v>
      </c>
      <c r="E24" s="48">
        <f t="shared" si="12"/>
        <v>242000</v>
      </c>
      <c r="F24" s="48">
        <f t="shared" si="13"/>
        <v>242000</v>
      </c>
      <c r="G24" s="48">
        <f t="shared" si="14"/>
        <v>37718</v>
      </c>
      <c r="H24" s="89">
        <f t="shared" si="2"/>
        <v>15.58595041322314</v>
      </c>
      <c r="I24" s="71">
        <v>207000</v>
      </c>
      <c r="J24" s="71">
        <v>207000</v>
      </c>
      <c r="K24" s="49">
        <v>27341.18</v>
      </c>
      <c r="L24" s="81">
        <f t="shared" si="3"/>
        <v>13.208299516908212</v>
      </c>
      <c r="M24" s="75"/>
      <c r="N24" s="73"/>
      <c r="O24" s="49"/>
      <c r="P24" s="89">
        <f t="shared" si="4"/>
        <v>0</v>
      </c>
      <c r="Q24" s="73">
        <v>35000</v>
      </c>
      <c r="R24" s="75">
        <v>35000</v>
      </c>
      <c r="S24" s="49">
        <v>10376.82</v>
      </c>
      <c r="T24" s="89">
        <f t="shared" si="5"/>
        <v>29.648057142857141</v>
      </c>
      <c r="U24" s="73"/>
      <c r="V24" s="49"/>
      <c r="W24" s="49"/>
      <c r="X24" s="51">
        <f t="shared" si="6"/>
        <v>0</v>
      </c>
      <c r="Y24" s="75"/>
      <c r="Z24" s="74"/>
      <c r="AA24" s="49"/>
      <c r="AB24" s="89">
        <f t="shared" si="7"/>
        <v>0</v>
      </c>
    </row>
    <row r="25" spans="1:28" x14ac:dyDescent="0.25">
      <c r="A25" s="32">
        <v>15</v>
      </c>
      <c r="B25" s="189" t="s">
        <v>89</v>
      </c>
      <c r="C25" s="190" t="s">
        <v>89</v>
      </c>
      <c r="D25" s="35" t="s">
        <v>79</v>
      </c>
      <c r="E25" s="48">
        <f t="shared" si="12"/>
        <v>18000</v>
      </c>
      <c r="F25" s="48">
        <f t="shared" si="13"/>
        <v>18000</v>
      </c>
      <c r="G25" s="48">
        <f t="shared" si="14"/>
        <v>11838</v>
      </c>
      <c r="H25" s="89">
        <f t="shared" si="2"/>
        <v>65.766666666666666</v>
      </c>
      <c r="I25" s="71">
        <v>2000</v>
      </c>
      <c r="J25" s="71">
        <v>2000</v>
      </c>
      <c r="K25" s="49"/>
      <c r="L25" s="81">
        <f t="shared" si="3"/>
        <v>0</v>
      </c>
      <c r="M25" s="75">
        <v>16000</v>
      </c>
      <c r="N25" s="73">
        <v>16000</v>
      </c>
      <c r="O25" s="49">
        <v>8770</v>
      </c>
      <c r="P25" s="89">
        <f t="shared" si="4"/>
        <v>54.8125</v>
      </c>
      <c r="Q25" s="73"/>
      <c r="R25" s="75"/>
      <c r="S25" s="49"/>
      <c r="T25" s="89">
        <f t="shared" si="5"/>
        <v>0</v>
      </c>
      <c r="U25" s="73"/>
      <c r="V25" s="49"/>
      <c r="W25" s="49">
        <v>3068</v>
      </c>
      <c r="X25" s="51">
        <f t="shared" si="6"/>
        <v>0</v>
      </c>
      <c r="Y25" s="75"/>
      <c r="Z25" s="74"/>
      <c r="AA25" s="49"/>
      <c r="AB25" s="89">
        <f t="shared" si="7"/>
        <v>0</v>
      </c>
    </row>
    <row r="26" spans="1:28" x14ac:dyDescent="0.25">
      <c r="A26" s="32">
        <v>17</v>
      </c>
      <c r="B26" s="189" t="s">
        <v>90</v>
      </c>
      <c r="C26" s="190" t="s">
        <v>90</v>
      </c>
      <c r="D26" s="35" t="s">
        <v>79</v>
      </c>
      <c r="E26" s="48">
        <f>I26+U26+Y26+M26+Q26</f>
        <v>256500</v>
      </c>
      <c r="F26" s="48">
        <f t="shared" si="13"/>
        <v>256500</v>
      </c>
      <c r="G26" s="48">
        <f>K26+W26+AA26+O26+S26</f>
        <v>333144.37</v>
      </c>
      <c r="H26" s="89">
        <f t="shared" si="2"/>
        <v>129.88084600389865</v>
      </c>
      <c r="I26" s="76">
        <v>210500</v>
      </c>
      <c r="J26" s="76">
        <v>210500</v>
      </c>
      <c r="K26" s="49">
        <v>212322.72</v>
      </c>
      <c r="L26" s="81">
        <f t="shared" si="3"/>
        <v>100.86590023752969</v>
      </c>
      <c r="M26" s="78">
        <v>28000</v>
      </c>
      <c r="N26" s="77">
        <v>28000</v>
      </c>
      <c r="O26" s="49">
        <v>8280</v>
      </c>
      <c r="P26" s="89">
        <f t="shared" si="4"/>
        <v>29.571428571428569</v>
      </c>
      <c r="Q26" s="77">
        <v>18000</v>
      </c>
      <c r="R26" s="78">
        <v>18000</v>
      </c>
      <c r="S26" s="49">
        <v>13159.76</v>
      </c>
      <c r="T26" s="89">
        <f t="shared" si="5"/>
        <v>73.109777777777779</v>
      </c>
      <c r="U26" s="77">
        <v>0</v>
      </c>
      <c r="V26" s="49"/>
      <c r="W26" s="49">
        <v>99381.89</v>
      </c>
      <c r="X26" s="51">
        <f>IF(V26=0,0,((#REF!/V26)*100))</f>
        <v>0</v>
      </c>
      <c r="Y26" s="78">
        <v>0</v>
      </c>
      <c r="Z26" s="74"/>
      <c r="AA26" s="49"/>
      <c r="AB26" s="89">
        <f t="shared" si="7"/>
        <v>0</v>
      </c>
    </row>
    <row r="27" spans="1:28" x14ac:dyDescent="0.25">
      <c r="A27" s="32">
        <v>18</v>
      </c>
      <c r="B27" s="189" t="s">
        <v>91</v>
      </c>
      <c r="C27" s="190" t="s">
        <v>91</v>
      </c>
      <c r="D27" s="35" t="s">
        <v>79</v>
      </c>
      <c r="E27" s="48">
        <f t="shared" si="12"/>
        <v>7652721.7999999998</v>
      </c>
      <c r="F27" s="48">
        <f t="shared" si="13"/>
        <v>7734392.7999999998</v>
      </c>
      <c r="G27" s="48">
        <f>K27+W27+AA27+O27+S27</f>
        <v>5406357</v>
      </c>
      <c r="H27" s="89">
        <f t="shared" si="2"/>
        <v>69.900212463995885</v>
      </c>
      <c r="I27" s="71">
        <v>125000</v>
      </c>
      <c r="J27" s="71">
        <v>141000</v>
      </c>
      <c r="K27" s="49">
        <v>88004</v>
      </c>
      <c r="L27" s="81">
        <f t="shared" si="3"/>
        <v>62.414184397163119</v>
      </c>
      <c r="M27" s="75">
        <v>6888370</v>
      </c>
      <c r="N27" s="73">
        <v>6947884</v>
      </c>
      <c r="O27" s="49">
        <v>5095249</v>
      </c>
      <c r="P27" s="89">
        <f t="shared" si="4"/>
        <v>73.335262937608064</v>
      </c>
      <c r="Q27" s="73">
        <v>184000</v>
      </c>
      <c r="R27" s="75">
        <v>184000</v>
      </c>
      <c r="S27" s="49">
        <v>91931</v>
      </c>
      <c r="T27" s="89">
        <f t="shared" si="5"/>
        <v>49.962499999999999</v>
      </c>
      <c r="U27" s="73">
        <v>361321.8</v>
      </c>
      <c r="V27" s="49">
        <v>361321.8</v>
      </c>
      <c r="W27" s="102">
        <v>59880</v>
      </c>
      <c r="X27" s="51">
        <f>IF(V27=0,0,((W26/V27)*100))</f>
        <v>27.505091029658331</v>
      </c>
      <c r="Y27" s="75">
        <v>94030</v>
      </c>
      <c r="Z27" s="74">
        <v>100187</v>
      </c>
      <c r="AA27" s="49">
        <v>71293</v>
      </c>
      <c r="AB27" s="89">
        <f t="shared" si="7"/>
        <v>71.159930929162456</v>
      </c>
    </row>
    <row r="28" spans="1:28" x14ac:dyDescent="0.25">
      <c r="A28" s="32">
        <v>19</v>
      </c>
      <c r="B28" s="189" t="s">
        <v>92</v>
      </c>
      <c r="C28" s="190" t="s">
        <v>92</v>
      </c>
      <c r="D28" s="35" t="s">
        <v>79</v>
      </c>
      <c r="E28" s="48">
        <f t="shared" si="12"/>
        <v>2463870</v>
      </c>
      <c r="F28" s="48">
        <f t="shared" si="13"/>
        <v>2486198</v>
      </c>
      <c r="G28" s="48">
        <f t="shared" si="14"/>
        <v>1814604</v>
      </c>
      <c r="H28" s="89">
        <f t="shared" si="2"/>
        <v>72.987107221548726</v>
      </c>
      <c r="I28" s="71">
        <v>40800</v>
      </c>
      <c r="J28" s="71">
        <v>40800</v>
      </c>
      <c r="K28" s="49">
        <v>29917.27</v>
      </c>
      <c r="L28" s="81">
        <f t="shared" si="3"/>
        <v>73.326642156862746</v>
      </c>
      <c r="M28" s="75">
        <v>2335100</v>
      </c>
      <c r="N28" s="73">
        <v>2355335</v>
      </c>
      <c r="O28" s="49">
        <v>1711069.46</v>
      </c>
      <c r="P28" s="89">
        <f t="shared" si="4"/>
        <v>72.646543273037594</v>
      </c>
      <c r="Q28" s="73">
        <v>56000</v>
      </c>
      <c r="R28" s="75">
        <v>56000</v>
      </c>
      <c r="S28" s="49">
        <v>30372.02</v>
      </c>
      <c r="T28" s="89">
        <f t="shared" si="5"/>
        <v>54.235750000000003</v>
      </c>
      <c r="U28" s="73"/>
      <c r="V28" s="49"/>
      <c r="W28" s="49">
        <v>19002</v>
      </c>
      <c r="X28" s="51">
        <f t="shared" si="6"/>
        <v>0</v>
      </c>
      <c r="Y28" s="75">
        <v>31970</v>
      </c>
      <c r="Z28" s="74">
        <v>34063</v>
      </c>
      <c r="AA28" s="49">
        <v>24243.25</v>
      </c>
      <c r="AB28" s="89">
        <f t="shared" si="7"/>
        <v>71.17179931303761</v>
      </c>
    </row>
    <row r="29" spans="1:28" x14ac:dyDescent="0.25">
      <c r="A29" s="32">
        <v>20</v>
      </c>
      <c r="B29" s="189" t="s">
        <v>93</v>
      </c>
      <c r="C29" s="190" t="s">
        <v>93</v>
      </c>
      <c r="D29" s="35" t="s">
        <v>79</v>
      </c>
      <c r="E29" s="48">
        <f t="shared" si="12"/>
        <v>28200</v>
      </c>
      <c r="F29" s="48">
        <f t="shared" si="13"/>
        <v>29390</v>
      </c>
      <c r="G29" s="48">
        <f t="shared" si="14"/>
        <v>23123.100000000002</v>
      </c>
      <c r="H29" s="89">
        <f t="shared" si="2"/>
        <v>78.676760802994224</v>
      </c>
      <c r="I29" s="71">
        <v>500</v>
      </c>
      <c r="J29" s="71">
        <v>500</v>
      </c>
      <c r="K29" s="49">
        <v>390.89</v>
      </c>
      <c r="L29" s="81">
        <f t="shared" si="3"/>
        <v>78.177999999999997</v>
      </c>
      <c r="M29" s="75">
        <v>27000</v>
      </c>
      <c r="N29" s="73">
        <v>28190</v>
      </c>
      <c r="O29" s="49">
        <v>21975.79</v>
      </c>
      <c r="P29" s="89">
        <f t="shared" si="4"/>
        <v>77.955977296913801</v>
      </c>
      <c r="Q29" s="73">
        <v>700</v>
      </c>
      <c r="R29" s="75">
        <v>700</v>
      </c>
      <c r="S29" s="49">
        <v>418.08</v>
      </c>
      <c r="T29" s="89">
        <f t="shared" si="5"/>
        <v>59.725714285714282</v>
      </c>
      <c r="U29" s="73"/>
      <c r="V29" s="49"/>
      <c r="W29" s="49">
        <v>143.1</v>
      </c>
      <c r="X29" s="51">
        <f t="shared" si="6"/>
        <v>0</v>
      </c>
      <c r="Y29" s="75"/>
      <c r="Z29" s="74"/>
      <c r="AA29" s="49">
        <v>195.24</v>
      </c>
      <c r="AB29" s="89">
        <f t="shared" si="7"/>
        <v>0</v>
      </c>
    </row>
    <row r="30" spans="1:28" x14ac:dyDescent="0.25">
      <c r="A30" s="32">
        <v>21</v>
      </c>
      <c r="B30" s="189" t="s">
        <v>94</v>
      </c>
      <c r="C30" s="190" t="s">
        <v>94</v>
      </c>
      <c r="D30" s="35" t="s">
        <v>79</v>
      </c>
      <c r="E30" s="48">
        <f t="shared" si="12"/>
        <v>143700</v>
      </c>
      <c r="F30" s="48">
        <f>J30+V30+Z30+N30+R30</f>
        <v>143700</v>
      </c>
      <c r="G30" s="48">
        <f t="shared" si="14"/>
        <v>106988.44</v>
      </c>
      <c r="H30" s="89">
        <f t="shared" si="2"/>
        <v>74.452637439109253</v>
      </c>
      <c r="I30" s="71">
        <v>2400</v>
      </c>
      <c r="J30" s="71">
        <v>2400</v>
      </c>
      <c r="K30" s="49">
        <v>1725.36</v>
      </c>
      <c r="L30" s="81">
        <f t="shared" si="3"/>
        <v>71.89</v>
      </c>
      <c r="M30" s="75">
        <v>138000</v>
      </c>
      <c r="N30" s="73">
        <v>138000</v>
      </c>
      <c r="O30" s="49">
        <v>100916.84</v>
      </c>
      <c r="P30" s="89">
        <f t="shared" si="4"/>
        <v>73.128144927536226</v>
      </c>
      <c r="Q30" s="73">
        <v>3300</v>
      </c>
      <c r="R30" s="75">
        <v>3300</v>
      </c>
      <c r="S30" s="49">
        <v>1802.78</v>
      </c>
      <c r="T30" s="89">
        <f t="shared" si="5"/>
        <v>54.629696969696973</v>
      </c>
      <c r="U30" s="73"/>
      <c r="V30" s="49"/>
      <c r="W30" s="49">
        <v>1117.5999999999999</v>
      </c>
      <c r="X30" s="51">
        <f t="shared" si="6"/>
        <v>0</v>
      </c>
      <c r="Y30" s="75"/>
      <c r="Z30" s="74"/>
      <c r="AA30" s="49">
        <v>1425.86</v>
      </c>
      <c r="AB30" s="89">
        <f t="shared" si="7"/>
        <v>0</v>
      </c>
    </row>
    <row r="31" spans="1:28" x14ac:dyDescent="0.25">
      <c r="A31" s="32">
        <v>22</v>
      </c>
      <c r="B31" s="189" t="s">
        <v>95</v>
      </c>
      <c r="C31" s="190" t="s">
        <v>95</v>
      </c>
      <c r="D31" s="35" t="s">
        <v>79</v>
      </c>
      <c r="E31" s="48">
        <f t="shared" si="12"/>
        <v>2400</v>
      </c>
      <c r="F31" s="48">
        <f t="shared" si="13"/>
        <v>2400</v>
      </c>
      <c r="G31" s="48">
        <f t="shared" si="14"/>
        <v>2400</v>
      </c>
      <c r="H31" s="89">
        <f t="shared" si="2"/>
        <v>100</v>
      </c>
      <c r="I31" s="71"/>
      <c r="J31" s="71"/>
      <c r="K31" s="49"/>
      <c r="L31" s="81">
        <f t="shared" si="3"/>
        <v>0</v>
      </c>
      <c r="M31" s="75"/>
      <c r="N31" s="49"/>
      <c r="O31" s="49"/>
      <c r="P31" s="89">
        <f t="shared" si="4"/>
        <v>0</v>
      </c>
      <c r="Q31" s="73">
        <v>2400</v>
      </c>
      <c r="R31" s="75">
        <v>2400</v>
      </c>
      <c r="S31" s="49">
        <v>2400</v>
      </c>
      <c r="T31" s="89">
        <f t="shared" si="5"/>
        <v>100</v>
      </c>
      <c r="U31" s="73"/>
      <c r="V31" s="49"/>
      <c r="W31" s="49"/>
      <c r="X31" s="51">
        <f t="shared" si="6"/>
        <v>0</v>
      </c>
      <c r="Y31" s="75"/>
      <c r="Z31" s="74"/>
      <c r="AA31" s="49"/>
      <c r="AB31" s="89">
        <f t="shared" si="7"/>
        <v>0</v>
      </c>
    </row>
    <row r="32" spans="1:28" x14ac:dyDescent="0.25">
      <c r="A32" s="32">
        <v>23</v>
      </c>
      <c r="B32" s="189" t="s">
        <v>96</v>
      </c>
      <c r="C32" s="190" t="s">
        <v>96</v>
      </c>
      <c r="D32" s="35" t="s">
        <v>79</v>
      </c>
      <c r="E32" s="48">
        <f t="shared" si="12"/>
        <v>0</v>
      </c>
      <c r="F32" s="48">
        <f t="shared" si="13"/>
        <v>0</v>
      </c>
      <c r="G32" s="48">
        <f t="shared" si="14"/>
        <v>0</v>
      </c>
      <c r="H32" s="89">
        <f t="shared" si="2"/>
        <v>0</v>
      </c>
      <c r="I32" s="71"/>
      <c r="J32" s="71"/>
      <c r="K32" s="74"/>
      <c r="L32" s="81">
        <f t="shared" si="3"/>
        <v>0</v>
      </c>
      <c r="M32" s="75"/>
      <c r="N32" s="49"/>
      <c r="O32" s="74"/>
      <c r="P32" s="89">
        <f t="shared" si="4"/>
        <v>0</v>
      </c>
      <c r="Q32" s="73"/>
      <c r="R32" s="74"/>
      <c r="S32" s="74"/>
      <c r="T32" s="89">
        <f t="shared" si="5"/>
        <v>0</v>
      </c>
      <c r="U32" s="73"/>
      <c r="V32" s="49"/>
      <c r="W32" s="74"/>
      <c r="X32" s="51">
        <f t="shared" si="6"/>
        <v>0</v>
      </c>
      <c r="Y32" s="75"/>
      <c r="Z32" s="74"/>
      <c r="AA32" s="74"/>
      <c r="AB32" s="89">
        <f t="shared" si="7"/>
        <v>0</v>
      </c>
    </row>
    <row r="33" spans="1:28" ht="14.25" customHeight="1" x14ac:dyDescent="0.25">
      <c r="A33" s="32">
        <v>24</v>
      </c>
      <c r="B33" s="192" t="s">
        <v>120</v>
      </c>
      <c r="C33" s="193" t="s">
        <v>100</v>
      </c>
      <c r="D33" s="35" t="s">
        <v>79</v>
      </c>
      <c r="E33" s="48">
        <f>I33+U33+Y33+M33+Q33</f>
        <v>73300</v>
      </c>
      <c r="F33" s="48">
        <f>J33+V33+Z33+N33+R33</f>
        <v>73300</v>
      </c>
      <c r="G33" s="48">
        <f>K33+W33+AA33+O33+S33</f>
        <v>111137.89</v>
      </c>
      <c r="H33" s="89">
        <f>IF(F33=0,0,((G33/F33)*100))</f>
        <v>151.62058663028651</v>
      </c>
      <c r="I33" s="71">
        <v>73300</v>
      </c>
      <c r="J33" s="71">
        <v>73300</v>
      </c>
      <c r="K33" s="80">
        <v>107632.47</v>
      </c>
      <c r="L33" s="81">
        <f>IF(J33=0,0,((K33/J33)*100))</f>
        <v>146.83829467939972</v>
      </c>
      <c r="M33" s="75"/>
      <c r="N33" s="49"/>
      <c r="O33" s="80"/>
      <c r="P33" s="89">
        <f>IF(N33=0,0,((O33/N33)*100))</f>
        <v>0</v>
      </c>
      <c r="Q33" s="73"/>
      <c r="R33" s="74"/>
      <c r="S33" s="80">
        <v>3505.42</v>
      </c>
      <c r="T33" s="89">
        <f>IF(R33=0,0,((S33/R33)*100))</f>
        <v>0</v>
      </c>
      <c r="U33" s="73"/>
      <c r="V33" s="49"/>
      <c r="W33" s="80"/>
      <c r="X33" s="51">
        <f>IF(V33=0,0,((W33/V33)*100))</f>
        <v>0</v>
      </c>
      <c r="Y33" s="75"/>
      <c r="Z33" s="74"/>
      <c r="AA33" s="80"/>
      <c r="AB33" s="89">
        <f>IF(Z33=0,0,((AA33/Z33)*100))</f>
        <v>0</v>
      </c>
    </row>
    <row r="34" spans="1:28" x14ac:dyDescent="0.25">
      <c r="A34" s="32">
        <v>25</v>
      </c>
      <c r="B34" s="189" t="s">
        <v>97</v>
      </c>
      <c r="C34" s="190" t="s">
        <v>97</v>
      </c>
      <c r="D34" s="35" t="s">
        <v>79</v>
      </c>
      <c r="E34" s="48">
        <f t="shared" si="12"/>
        <v>63000</v>
      </c>
      <c r="F34" s="48">
        <f t="shared" si="13"/>
        <v>63000</v>
      </c>
      <c r="G34" s="48">
        <f t="shared" si="14"/>
        <v>46788</v>
      </c>
      <c r="H34" s="89">
        <f t="shared" si="2"/>
        <v>74.266666666666666</v>
      </c>
      <c r="I34" s="71">
        <v>63000</v>
      </c>
      <c r="J34" s="71">
        <v>63000</v>
      </c>
      <c r="K34" s="79">
        <v>46788</v>
      </c>
      <c r="L34" s="81">
        <f t="shared" si="3"/>
        <v>74.266666666666666</v>
      </c>
      <c r="M34" s="75"/>
      <c r="N34" s="49"/>
      <c r="O34" s="79"/>
      <c r="P34" s="89">
        <f t="shared" si="4"/>
        <v>0</v>
      </c>
      <c r="Q34" s="73"/>
      <c r="R34" s="74"/>
      <c r="S34" s="79"/>
      <c r="T34" s="89">
        <f t="shared" si="5"/>
        <v>0</v>
      </c>
      <c r="U34" s="73"/>
      <c r="V34" s="49"/>
      <c r="W34" s="79"/>
      <c r="X34" s="51">
        <f t="shared" si="6"/>
        <v>0</v>
      </c>
      <c r="Y34" s="75"/>
      <c r="Z34" s="74"/>
      <c r="AA34" s="79"/>
      <c r="AB34" s="89">
        <f t="shared" si="7"/>
        <v>0</v>
      </c>
    </row>
    <row r="35" spans="1:28" x14ac:dyDescent="0.25">
      <c r="A35" s="32">
        <v>26</v>
      </c>
      <c r="B35" s="189" t="s">
        <v>98</v>
      </c>
      <c r="C35" s="190" t="s">
        <v>98</v>
      </c>
      <c r="D35" s="35" t="s">
        <v>79</v>
      </c>
      <c r="E35" s="48">
        <f t="shared" si="12"/>
        <v>0</v>
      </c>
      <c r="F35" s="48">
        <f t="shared" si="13"/>
        <v>0</v>
      </c>
      <c r="G35" s="48">
        <f t="shared" si="14"/>
        <v>0</v>
      </c>
      <c r="H35" s="89">
        <f t="shared" si="2"/>
        <v>0</v>
      </c>
      <c r="I35" s="71"/>
      <c r="J35" s="72"/>
      <c r="K35" s="79"/>
      <c r="L35" s="81">
        <f t="shared" si="3"/>
        <v>0</v>
      </c>
      <c r="M35" s="75"/>
      <c r="N35" s="49"/>
      <c r="O35" s="79"/>
      <c r="P35" s="89">
        <f t="shared" si="4"/>
        <v>0</v>
      </c>
      <c r="Q35" s="73"/>
      <c r="R35" s="74"/>
      <c r="S35" s="79"/>
      <c r="T35" s="89">
        <f t="shared" si="5"/>
        <v>0</v>
      </c>
      <c r="U35" s="73"/>
      <c r="V35" s="49"/>
      <c r="W35" s="79"/>
      <c r="X35" s="51">
        <f t="shared" si="6"/>
        <v>0</v>
      </c>
      <c r="Y35" s="75"/>
      <c r="Z35" s="74"/>
      <c r="AA35" s="79"/>
      <c r="AB35" s="89">
        <f t="shared" si="7"/>
        <v>0</v>
      </c>
    </row>
    <row r="36" spans="1:28" x14ac:dyDescent="0.25">
      <c r="A36" s="32">
        <v>27</v>
      </c>
      <c r="B36" s="189" t="s">
        <v>99</v>
      </c>
      <c r="C36" s="190" t="s">
        <v>99</v>
      </c>
      <c r="D36" s="35" t="s">
        <v>79</v>
      </c>
      <c r="E36" s="48">
        <f t="shared" si="12"/>
        <v>0</v>
      </c>
      <c r="F36" s="48">
        <f t="shared" si="13"/>
        <v>0</v>
      </c>
      <c r="G36" s="48">
        <f t="shared" si="14"/>
        <v>43936.5</v>
      </c>
      <c r="H36" s="89">
        <f t="shared" si="2"/>
        <v>0</v>
      </c>
      <c r="I36" s="71"/>
      <c r="J36" s="72"/>
      <c r="K36" s="79">
        <v>28746.3</v>
      </c>
      <c r="L36" s="81">
        <f t="shared" si="3"/>
        <v>0</v>
      </c>
      <c r="M36" s="75"/>
      <c r="N36" s="49"/>
      <c r="O36" s="79"/>
      <c r="P36" s="89">
        <f t="shared" si="4"/>
        <v>0</v>
      </c>
      <c r="Q36" s="73"/>
      <c r="R36" s="74"/>
      <c r="S36" s="79">
        <v>9890.2000000000007</v>
      </c>
      <c r="T36" s="89">
        <f t="shared" si="5"/>
        <v>0</v>
      </c>
      <c r="U36" s="73"/>
      <c r="V36" s="49"/>
      <c r="W36" s="79">
        <v>5300</v>
      </c>
      <c r="X36" s="51">
        <f t="shared" si="6"/>
        <v>0</v>
      </c>
      <c r="Y36" s="75"/>
      <c r="Z36" s="74"/>
      <c r="AA36" s="79"/>
      <c r="AB36" s="89">
        <f t="shared" si="7"/>
        <v>0</v>
      </c>
    </row>
    <row r="37" spans="1:28" x14ac:dyDescent="0.25">
      <c r="A37" s="33">
        <v>29</v>
      </c>
      <c r="B37" s="191" t="s">
        <v>101</v>
      </c>
      <c r="C37" s="191"/>
      <c r="D37" s="35" t="s">
        <v>79</v>
      </c>
      <c r="E37" s="50">
        <f>SUM(E21:E36)</f>
        <v>12647191.800000001</v>
      </c>
      <c r="F37" s="50">
        <f>SUM(F21:F36)</f>
        <v>12736380.800000001</v>
      </c>
      <c r="G37" s="50">
        <f>SUM(G21:G36)</f>
        <v>9642080.7300000004</v>
      </c>
      <c r="H37" s="89">
        <f t="shared" si="2"/>
        <v>75.705028621631669</v>
      </c>
      <c r="I37" s="50">
        <f>SUM(I21:I36)</f>
        <v>1600000</v>
      </c>
      <c r="J37" s="50">
        <f>SUM(J21:J36)</f>
        <v>1600000</v>
      </c>
      <c r="K37" s="50">
        <f>SUM(K21:K36)</f>
        <v>1667806.0799999998</v>
      </c>
      <c r="L37" s="81">
        <f t="shared" si="3"/>
        <v>104.23787999999999</v>
      </c>
      <c r="M37" s="104">
        <f>SUM(M21:M36)</f>
        <v>9547470</v>
      </c>
      <c r="N37" s="50">
        <f>SUM(N21:N36)</f>
        <v>9628409</v>
      </c>
      <c r="O37" s="50">
        <f>SUM(O21:O36)</f>
        <v>6993293.0300000003</v>
      </c>
      <c r="P37" s="81">
        <f t="shared" si="4"/>
        <v>72.631865036061512</v>
      </c>
      <c r="Q37" s="50">
        <f>SUM(Q21:Q36)</f>
        <v>1012400</v>
      </c>
      <c r="R37" s="50">
        <f>SUM(R21:R36)</f>
        <v>1012400</v>
      </c>
      <c r="S37" s="50">
        <f>SUM(S21:S36)</f>
        <v>692441.67999999993</v>
      </c>
      <c r="T37" s="89">
        <f t="shared" si="5"/>
        <v>68.396056894508092</v>
      </c>
      <c r="U37" s="50">
        <f>SUM(U21:U36)</f>
        <v>361321.8</v>
      </c>
      <c r="V37" s="50">
        <f>SUM(V21:V36)</f>
        <v>361321.8</v>
      </c>
      <c r="W37" s="50">
        <f>SUM(W21:W36)</f>
        <v>191382.59000000003</v>
      </c>
      <c r="X37" s="81">
        <f t="shared" si="6"/>
        <v>52.967352094448785</v>
      </c>
      <c r="Y37" s="50">
        <f>SUM(Y21:Y36)</f>
        <v>126000</v>
      </c>
      <c r="Z37" s="50">
        <f>SUM(Z21:Z36)</f>
        <v>134250</v>
      </c>
      <c r="AA37" s="50">
        <f>SUM(AA21:AA36)</f>
        <v>97157.35</v>
      </c>
      <c r="AB37" s="89">
        <f t="shared" si="7"/>
        <v>72.370465549348239</v>
      </c>
    </row>
    <row r="38" spans="1:28" x14ac:dyDescent="0.25">
      <c r="A38" s="34">
        <v>30</v>
      </c>
      <c r="B38" s="187" t="s">
        <v>102</v>
      </c>
      <c r="C38" s="188"/>
      <c r="D38" s="35" t="s">
        <v>79</v>
      </c>
      <c r="E38" s="93">
        <f>E20-E37</f>
        <v>11200</v>
      </c>
      <c r="F38" s="93">
        <f>F20-F37</f>
        <v>11200</v>
      </c>
      <c r="G38" s="93">
        <f>G20-G37</f>
        <v>739142.73000000045</v>
      </c>
      <c r="H38" s="89">
        <f t="shared" si="2"/>
        <v>6599.4886607142898</v>
      </c>
      <c r="I38" s="93">
        <f>I20-I37</f>
        <v>0</v>
      </c>
      <c r="J38" s="93">
        <f>J20-J37</f>
        <v>0</v>
      </c>
      <c r="K38" s="93">
        <f>K20-K37</f>
        <v>646996.14000000036</v>
      </c>
      <c r="L38" s="81">
        <f t="shared" si="3"/>
        <v>0</v>
      </c>
      <c r="M38" s="105">
        <f>M20-M37</f>
        <v>0</v>
      </c>
      <c r="N38" s="93">
        <f>N20-N37</f>
        <v>0</v>
      </c>
      <c r="O38" s="93">
        <f>O20-O37</f>
        <v>0</v>
      </c>
      <c r="P38" s="89">
        <f t="shared" si="4"/>
        <v>0</v>
      </c>
      <c r="Q38" s="93">
        <f>Q20-Q37</f>
        <v>11200</v>
      </c>
      <c r="R38" s="93">
        <f>R20-R37</f>
        <v>11200</v>
      </c>
      <c r="S38" s="93">
        <f>S20-S37</f>
        <v>93767.690000000061</v>
      </c>
      <c r="T38" s="89">
        <f t="shared" si="5"/>
        <v>837.21151785714346</v>
      </c>
      <c r="U38" s="93">
        <f>U20-U37</f>
        <v>0</v>
      </c>
      <c r="V38" s="93">
        <f>V20-V37</f>
        <v>0</v>
      </c>
      <c r="W38" s="93">
        <f>W20-W37</f>
        <v>0</v>
      </c>
      <c r="X38" s="89">
        <f t="shared" si="6"/>
        <v>0</v>
      </c>
      <c r="Y38" s="93">
        <f>Y20-Y37</f>
        <v>0</v>
      </c>
      <c r="Z38" s="93">
        <f>Z20-Z37</f>
        <v>0</v>
      </c>
      <c r="AA38" s="93">
        <f>AA20-AA37</f>
        <v>-1621.1000000000058</v>
      </c>
      <c r="AB38" s="89">
        <f t="shared" si="7"/>
        <v>0</v>
      </c>
    </row>
    <row r="39" spans="1:28" ht="15.75" thickBot="1" x14ac:dyDescent="0.3">
      <c r="A39" s="36">
        <v>31</v>
      </c>
      <c r="B39" s="37" t="s">
        <v>103</v>
      </c>
      <c r="C39" s="38"/>
      <c r="D39" s="39" t="s">
        <v>79</v>
      </c>
      <c r="E39" s="52"/>
      <c r="F39" s="53"/>
      <c r="G39" s="53"/>
      <c r="H39" s="90">
        <f t="shared" si="2"/>
        <v>0</v>
      </c>
      <c r="I39" s="82"/>
      <c r="J39" s="83"/>
      <c r="K39" s="83"/>
      <c r="L39" s="88">
        <f t="shared" si="3"/>
        <v>0</v>
      </c>
      <c r="M39" s="106"/>
      <c r="N39" s="107"/>
      <c r="O39" s="107"/>
      <c r="P39" s="90">
        <f t="shared" si="4"/>
        <v>0</v>
      </c>
      <c r="Q39" s="84"/>
      <c r="R39" s="85"/>
      <c r="S39" s="85"/>
      <c r="T39" s="91">
        <f t="shared" si="5"/>
        <v>0</v>
      </c>
      <c r="U39" s="84"/>
      <c r="V39" s="85"/>
      <c r="W39" s="85"/>
      <c r="X39" s="90">
        <f t="shared" si="6"/>
        <v>0</v>
      </c>
      <c r="Y39" s="84"/>
      <c r="Z39" s="85"/>
      <c r="AA39" s="85"/>
      <c r="AB39" s="91">
        <f t="shared" si="7"/>
        <v>0</v>
      </c>
    </row>
    <row r="40" spans="1:28" ht="15.75" thickBot="1" x14ac:dyDescent="0.3">
      <c r="A40" s="41">
        <v>32</v>
      </c>
      <c r="B40" s="42" t="s">
        <v>104</v>
      </c>
      <c r="C40" s="43"/>
      <c r="D40" s="44" t="s">
        <v>79</v>
      </c>
      <c r="E40" s="168">
        <f>E38-E39</f>
        <v>11200</v>
      </c>
      <c r="F40" s="166">
        <f t="shared" ref="F40:AA40" si="15">F38-F39</f>
        <v>11200</v>
      </c>
      <c r="G40" s="166">
        <f t="shared" si="15"/>
        <v>739142.73000000045</v>
      </c>
      <c r="H40" s="55">
        <f t="shared" si="2"/>
        <v>6599.4886607142898</v>
      </c>
      <c r="I40" s="54">
        <f t="shared" si="15"/>
        <v>0</v>
      </c>
      <c r="J40" s="54">
        <f t="shared" si="15"/>
        <v>0</v>
      </c>
      <c r="K40" s="54">
        <f t="shared" si="15"/>
        <v>646996.14000000036</v>
      </c>
      <c r="L40" s="55">
        <f t="shared" si="3"/>
        <v>0</v>
      </c>
      <c r="M40" s="54">
        <f t="shared" ref="M40:O40" si="16">M38-M39</f>
        <v>0</v>
      </c>
      <c r="N40" s="54">
        <f t="shared" si="16"/>
        <v>0</v>
      </c>
      <c r="O40" s="54">
        <f t="shared" si="16"/>
        <v>0</v>
      </c>
      <c r="P40" s="55">
        <f t="shared" si="4"/>
        <v>0</v>
      </c>
      <c r="Q40" s="54">
        <f t="shared" ref="Q40:S40" si="17">Q38-Q39</f>
        <v>11200</v>
      </c>
      <c r="R40" s="54">
        <f t="shared" si="17"/>
        <v>11200</v>
      </c>
      <c r="S40" s="54">
        <f t="shared" si="17"/>
        <v>93767.690000000061</v>
      </c>
      <c r="T40" s="55">
        <f t="shared" si="5"/>
        <v>837.21151785714346</v>
      </c>
      <c r="U40" s="54">
        <f t="shared" si="15"/>
        <v>0</v>
      </c>
      <c r="V40" s="54">
        <f t="shared" si="15"/>
        <v>0</v>
      </c>
      <c r="W40" s="54">
        <f t="shared" si="15"/>
        <v>0</v>
      </c>
      <c r="X40" s="55">
        <f t="shared" si="6"/>
        <v>0</v>
      </c>
      <c r="Y40" s="54">
        <f t="shared" si="15"/>
        <v>0</v>
      </c>
      <c r="Z40" s="54">
        <f t="shared" si="15"/>
        <v>0</v>
      </c>
      <c r="AA40" s="54">
        <f t="shared" si="15"/>
        <v>-1621.1000000000058</v>
      </c>
      <c r="AB40" s="55">
        <f t="shared" si="7"/>
        <v>0</v>
      </c>
    </row>
    <row r="41" spans="1:28" x14ac:dyDescent="0.25">
      <c r="E41" s="169"/>
      <c r="F41" s="167"/>
    </row>
    <row r="42" spans="1:28" x14ac:dyDescent="0.25">
      <c r="A42" s="92"/>
    </row>
  </sheetData>
  <mergeCells count="48">
    <mergeCell ref="A9:A11"/>
    <mergeCell ref="B9:C11"/>
    <mergeCell ref="D9:D11"/>
    <mergeCell ref="B16:C16"/>
    <mergeCell ref="B17:C17"/>
    <mergeCell ref="B13:C13"/>
    <mergeCell ref="B14:C14"/>
    <mergeCell ref="B15:C15"/>
    <mergeCell ref="B27:C27"/>
    <mergeCell ref="B28:C28"/>
    <mergeCell ref="Y9:AB9"/>
    <mergeCell ref="Y10:Y11"/>
    <mergeCell ref="Z10:AB10"/>
    <mergeCell ref="M9:P9"/>
    <mergeCell ref="Q9:T9"/>
    <mergeCell ref="M10:M11"/>
    <mergeCell ref="N10:P10"/>
    <mergeCell ref="Q10:Q11"/>
    <mergeCell ref="R10:T10"/>
    <mergeCell ref="E9:H9"/>
    <mergeCell ref="I9:L9"/>
    <mergeCell ref="E10:E11"/>
    <mergeCell ref="F10:H10"/>
    <mergeCell ref="I10:I11"/>
    <mergeCell ref="U9:X9"/>
    <mergeCell ref="U10:U11"/>
    <mergeCell ref="V10:X10"/>
    <mergeCell ref="B24:C24"/>
    <mergeCell ref="B25:C25"/>
    <mergeCell ref="J10:L10"/>
    <mergeCell ref="B23:C23"/>
    <mergeCell ref="B12:C12"/>
    <mergeCell ref="B38:C38"/>
    <mergeCell ref="B32:C32"/>
    <mergeCell ref="B18:C18"/>
    <mergeCell ref="B19:C19"/>
    <mergeCell ref="B20:C20"/>
    <mergeCell ref="B21:C21"/>
    <mergeCell ref="B22:C22"/>
    <mergeCell ref="B34:C34"/>
    <mergeCell ref="B35:C35"/>
    <mergeCell ref="B36:C36"/>
    <mergeCell ref="B33:C33"/>
    <mergeCell ref="B37:C37"/>
    <mergeCell ref="B29:C29"/>
    <mergeCell ref="B30:C30"/>
    <mergeCell ref="B31:C31"/>
    <mergeCell ref="B26:C26"/>
  </mergeCells>
  <pageMargins left="0.23622047244094491" right="0.23622047244094491" top="0.35433070866141736" bottom="0.35433070866141736" header="0.31496062992125984" footer="0.31496062992125984"/>
  <pageSetup paperSize="9" scale="85" fitToWidth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VÝHLED+2</vt:lpstr>
      <vt:lpstr>Neinvestiční rozpočet</vt:lpstr>
      <vt:lpstr>Investiční rozpočet</vt:lpstr>
      <vt:lpstr>Rozbor hospodaření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johana_admin</dc:creator>
  <cp:lastModifiedBy>starostka</cp:lastModifiedBy>
  <cp:revision/>
  <cp:lastPrinted>2017-11-06T09:53:36Z</cp:lastPrinted>
  <dcterms:created xsi:type="dcterms:W3CDTF">2015-02-12T13:12:01Z</dcterms:created>
  <dcterms:modified xsi:type="dcterms:W3CDTF">2017-11-13T12:48:42Z</dcterms:modified>
</cp:coreProperties>
</file>